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6" rupBuild="18730"/>
  <workbookPr/>
  <mc:AlternateContent xmlns:mc="http://schemas.openxmlformats.org/markup-compatibility/2006">
    <mc:Choice Requires="x15">
      <x15ac:absPath xmlns:x15ac="http://schemas.microsoft.com/office/spreadsheetml/2010/11/ac" url="C:\Users\huskywang\Documents\GitHub\Taipei-102\"/>
    </mc:Choice>
  </mc:AlternateContent>
  <bookViews>
    <workbookView xWindow="0" yWindow="0" windowWidth="16410" windowHeight="10560" xr2:uid="{00000000-000D-0000-FFFF-FFFF00000000}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71027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G59" i="3" l="1"/>
  <c r="W59" i="3"/>
  <c r="U59" i="3"/>
  <c r="S59" i="3"/>
  <c r="AF59" i="3" s="1"/>
  <c r="R59" i="3"/>
  <c r="Q59" i="3"/>
  <c r="P59" i="3"/>
  <c r="M59" i="3"/>
  <c r="J59" i="3"/>
  <c r="N59" i="3" s="1"/>
  <c r="I59" i="3"/>
  <c r="E59" i="3"/>
  <c r="H59" i="3" s="1"/>
  <c r="D59" i="3"/>
  <c r="K59" i="3" s="1"/>
  <c r="C59" i="3"/>
  <c r="L59" i="3" s="1"/>
  <c r="B59" i="3"/>
  <c r="A59" i="3"/>
  <c r="AE59" i="3" s="1"/>
  <c r="O59" i="3" l="1"/>
  <c r="N1659" i="1"/>
  <c r="M1659" i="1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1" i="1"/>
  <c r="M1651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1" i="1"/>
  <c r="M1641" i="1"/>
  <c r="N1640" i="1"/>
  <c r="M1640" i="1"/>
  <c r="N1639" i="1"/>
  <c r="M1639" i="1"/>
  <c r="S1638" i="1"/>
  <c r="N1638" i="1"/>
  <c r="M1638" i="1"/>
  <c r="N1637" i="1"/>
  <c r="M1637" i="1"/>
  <c r="N1636" i="1"/>
  <c r="M1636" i="1"/>
  <c r="N1635" i="1"/>
  <c r="M1635" i="1"/>
  <c r="S1634" i="1"/>
  <c r="R1634" i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R1659" i="1" s="1"/>
  <c r="N1634" i="1"/>
  <c r="M1634" i="1"/>
  <c r="R1633" i="1"/>
  <c r="N1633" i="1"/>
  <c r="M1633" i="1"/>
  <c r="P1632" i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P1659" i="1" s="1"/>
  <c r="N1632" i="1"/>
  <c r="M1632" i="1"/>
  <c r="B1632" i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B1659" i="1" s="1"/>
  <c r="A1632" i="1"/>
  <c r="A1631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R1631" i="1"/>
  <c r="R1632" i="1" s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Q1659" i="1" s="1"/>
  <c r="P1631" i="1"/>
  <c r="N1631" i="1"/>
  <c r="M1631" i="1"/>
  <c r="B1631" i="1"/>
  <c r="S1630" i="1"/>
  <c r="R1630" i="1"/>
  <c r="P1630" i="1"/>
  <c r="N1630" i="1"/>
  <c r="M1630" i="1"/>
  <c r="S1632" i="1" s="1"/>
  <c r="S1636" i="1" s="1"/>
  <c r="H1630" i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A1630" i="1"/>
  <c r="C58" i="3" l="1"/>
  <c r="AG58" i="3"/>
  <c r="W58" i="3"/>
  <c r="U58" i="3"/>
  <c r="L58" i="3"/>
  <c r="N1626" i="1"/>
  <c r="M1626" i="1"/>
  <c r="N1627" i="1"/>
  <c r="M1627" i="1"/>
  <c r="N1624" i="1"/>
  <c r="M1624" i="1"/>
  <c r="Q1601" i="1"/>
  <c r="Q1602" i="1" s="1"/>
  <c r="Q1603" i="1" s="1"/>
  <c r="Q1604" i="1" s="1"/>
  <c r="Q1605" i="1" s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B1601" i="1"/>
  <c r="B1602" i="1" s="1"/>
  <c r="B1603" i="1" s="1"/>
  <c r="B1604" i="1" s="1"/>
  <c r="B1605" i="1" s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N1605" i="1"/>
  <c r="M1605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R1602" i="1" s="1"/>
  <c r="R1603" i="1" s="1"/>
  <c r="R1604" i="1" s="1"/>
  <c r="R1605" i="1" s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0" i="1"/>
  <c r="P1601" i="1" s="1"/>
  <c r="P1602" i="1" s="1"/>
  <c r="P1603" i="1" s="1"/>
  <c r="P1604" i="1" s="1"/>
  <c r="P1605" i="1" s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N1600" i="1"/>
  <c r="M1600" i="1"/>
  <c r="D58" i="3" l="1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I58" i="3" l="1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8" i="3" l="1"/>
  <c r="M57" i="3"/>
  <c r="K57" i="3"/>
  <c r="M56" i="3"/>
  <c r="N56" i="3"/>
  <c r="I56" i="3"/>
  <c r="K56" i="3"/>
  <c r="H57" i="3"/>
  <c r="I57" i="3"/>
  <c r="N1516" i="1"/>
  <c r="M1516" i="1"/>
  <c r="O57" i="3" l="1"/>
  <c r="P58" i="3" s="1"/>
  <c r="O56" i="3"/>
  <c r="P57" i="3" s="1"/>
  <c r="Q58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D55" i="3" l="1"/>
  <c r="E55" i="3"/>
  <c r="N55" i="3" s="1"/>
  <c r="S1513" i="1"/>
  <c r="S1517" i="1" s="1"/>
  <c r="C54" i="3"/>
  <c r="L54" i="3" s="1"/>
  <c r="AG54" i="3"/>
  <c r="K55" i="3" l="1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D35" i="3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/>
  <c r="A8" i="5"/>
  <c r="A12" i="5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O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/>
  <c r="G74" i="4"/>
  <c r="H74" i="4" s="1"/>
  <c r="G73" i="4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/>
  <c r="G66" i="4"/>
  <c r="H66" i="4" s="1"/>
  <c r="G65" i="4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5" i="4"/>
  <c r="I74" i="4"/>
  <c r="I71" i="4"/>
  <c r="I67" i="4"/>
  <c r="I63" i="4"/>
  <c r="H69" i="4"/>
  <c r="I65" i="4"/>
  <c r="I73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/>
  <c r="G59" i="4"/>
  <c r="H59" i="4" s="1"/>
  <c r="G58" i="4"/>
  <c r="I58" i="4" s="1"/>
  <c r="H58" i="4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I52" i="4"/>
  <c r="G51" i="4"/>
  <c r="I51" i="4" s="1"/>
  <c r="G50" i="4"/>
  <c r="I50" i="4"/>
  <c r="G49" i="4"/>
  <c r="I49" i="4" s="1"/>
  <c r="G48" i="4"/>
  <c r="H48" i="4" s="1"/>
  <c r="I48" i="4"/>
  <c r="G47" i="4"/>
  <c r="I47" i="4" s="1"/>
  <c r="I55" i="4"/>
  <c r="H50" i="4"/>
  <c r="I59" i="4"/>
  <c r="H60" i="4"/>
  <c r="H57" i="4"/>
  <c r="H53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/>
  <c r="G39" i="4"/>
  <c r="G38" i="4"/>
  <c r="I38" i="4" s="1"/>
  <c r="G37" i="4"/>
  <c r="G36" i="4"/>
  <c r="I36" i="4" s="1"/>
  <c r="G35" i="4"/>
  <c r="G34" i="4"/>
  <c r="H34" i="4" s="1"/>
  <c r="I34" i="4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/>
  <c r="H32" i="4"/>
  <c r="H40" i="4"/>
  <c r="I41" i="4"/>
  <c r="H38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/>
  <c r="G29" i="4"/>
  <c r="H29" i="4" s="1"/>
  <c r="G28" i="4"/>
  <c r="I28" i="4"/>
  <c r="G27" i="4"/>
  <c r="I27" i="4" s="1"/>
  <c r="G26" i="4"/>
  <c r="I26" i="4"/>
  <c r="G25" i="4"/>
  <c r="I25" i="4" s="1"/>
  <c r="G24" i="4"/>
  <c r="H24" i="4"/>
  <c r="G23" i="4"/>
  <c r="I23" i="4" s="1"/>
  <c r="G22" i="4"/>
  <c r="H22" i="4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/>
  <c r="G5" i="4"/>
  <c r="I5" i="4" s="1"/>
  <c r="G6" i="4"/>
  <c r="H6" i="4" s="1"/>
  <c r="I6" i="4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I12" i="4"/>
  <c r="G13" i="4"/>
  <c r="I13" i="4" s="1"/>
  <c r="G14" i="4"/>
  <c r="H14" i="4" s="1"/>
  <c r="I14" i="4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3" i="4"/>
  <c r="H7" i="4"/>
  <c r="H11" i="4"/>
  <c r="H2" i="4"/>
  <c r="H13" i="4"/>
  <c r="H9" i="4"/>
  <c r="I4" i="4"/>
  <c r="R68" i="5" l="1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S2" i="3" l="1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H1605" i="1" s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A41" i="3" l="1"/>
  <c r="AE40" i="3"/>
  <c r="AF42" i="3"/>
  <c r="R25" i="3"/>
  <c r="S25" i="3" s="1"/>
  <c r="Q15" i="3"/>
  <c r="R16" i="3" s="1"/>
  <c r="S16" i="3" s="1"/>
  <c r="S47" i="3"/>
  <c r="AF47" i="3" s="1"/>
  <c r="AE41" i="3" l="1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huskywang</author>
  </authors>
  <commentList>
    <comment ref="S48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 xr:uid="{00000000-0006-0000-0000-000002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<sst xmlns="http://schemas.openxmlformats.org/spreadsheetml/2006/main" count="5850" uniqueCount="1006">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</sst>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1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40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applyFont="1" applyFill="1">
      <alignment vertical="center"/>
    </xf>
    <xf numFmtId="178" fontId="70" fillId="10" borderId="0" xfId="0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团对记录!$AF$36:$AF$56</c:f>
              <c:numCache>
                <c:formatCode>_ * #,##0.00_ ;_ * \-#,##0.00_ ;_ * "-"??_ ;_ @_ </c:formatCode>
                <c:ptCount val="21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团对记录!$AG$36:$AG$56</c:f>
              <c:numCache>
                <c:formatCode>_ * #,##0_ ;_ * \-#,##0_ ;_ * "-"??_ ;_ @_ </c:formatCode>
                <c:ptCount val="21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24</xdr:col>
      <xdr:colOff>169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24</xdr:col>
      <xdr:colOff>1498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24</xdr:col>
      <xdr:colOff>1498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24</xdr:col>
      <xdr:colOff>545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24</xdr:col>
      <xdr:colOff>1891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24</xdr:col>
      <xdr:colOff>1334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24</xdr:col>
      <xdr:colOff>1334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24</xdr:col>
      <xdr:colOff>1334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24</xdr:col>
      <xdr:colOff>1334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24</xdr:col>
      <xdr:colOff>1334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G59"/>
  <sheetViews>
    <sheetView tabSelected="1" zoomScale="70" zoomScaleNormal="70" workbookViewId="0">
      <pane ySplit="1" topLeftCell="A44" activePane="bottomLeft" state="frozen"/>
      <selection pane="bottomLeft" activeCell="O61" sqref="O61"/>
    </sheetView>
  </sheetViews>
  <sheetFormatPr defaultColWidth="9" defaultRowHeight="1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4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1.5703125" style="310" bestFit="1" customWidth="1"/>
    <col min="24" max="24" width="16.425781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 ht="15.75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 ht="15.75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 ht="15.75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 ht="15.75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 ht="15.75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 ht="15.75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 ht="15.75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 ht="15.75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 ht="15.75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 ht="15.75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 ht="15.75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 ht="15.75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 ht="15.75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 ht="15.75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 ht="15.75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 ht="15.75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 ht="15.75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 ht="15.75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 ht="15.75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 ht="15.75">
      <c r="A20" s="312">
        <f t="shared" ref="A20:A59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 ht="15.75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 ht="15.75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 ht="15.75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 ht="15.75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 ht="15.75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 ht="15.75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 ht="15.75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 ht="15.75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6.149999999999999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6.149999999999999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 ht="15.75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 ht="15.75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 ht="15.75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 ht="15.75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 ht="15.75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 ht="15.75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 ht="15.75">
      <c r="A37" s="312">
        <f t="shared" si="119"/>
        <v>36</v>
      </c>
      <c r="B37" s="313">
        <f t="shared" ref="B37:B59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 ht="15.75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 ht="15.75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 ht="15.75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 ht="15.75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 ht="15.75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6.149999999999999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6.149999999999999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 ht="15.75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 ht="15.75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 ht="15.75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 ht="15.75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 ht="15.75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 ht="15.75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 ht="15.75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 ht="15.75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 ht="15.75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 ht="15.75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7">A54</f>
        <v>53</v>
      </c>
      <c r="AF54" s="319">
        <f t="shared" ref="AF54" si="398">S54</f>
        <v>2254.5700000000002</v>
      </c>
      <c r="AG54" s="312">
        <f t="shared" ref="AG54" si="399">T54</f>
        <v>70</v>
      </c>
    </row>
    <row r="55" spans="1:33" ht="15.75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0">E55-F55-G55</f>
        <v>6</v>
      </c>
      <c r="I55" s="314">
        <f>30/E55</f>
        <v>1</v>
      </c>
      <c r="J55" s="312">
        <f>舟賽記錄!S1511</f>
        <v>902</v>
      </c>
      <c r="K55" s="310">
        <f t="shared" ref="K55" si="401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2">-(J55/E55)</f>
        <v>-30.066666666666666</v>
      </c>
      <c r="O55" s="419">
        <f t="shared" ref="O55" si="403">SUM(K55:N55)</f>
        <v>2253.3000000000002</v>
      </c>
      <c r="P55" s="420">
        <f t="shared" ref="P55" si="404">O54</f>
        <v>2254.5666666666666</v>
      </c>
      <c r="Q55" s="326">
        <f t="shared" ref="Q55" si="405">P54</f>
        <v>2246.6896551724135</v>
      </c>
      <c r="R55" s="323">
        <f t="shared" ref="R55" si="406">Q54</f>
        <v>2185.0666666666666</v>
      </c>
      <c r="S55" s="359">
        <f>ROUND(SUM(O55,P55),2)</f>
        <v>4507.87</v>
      </c>
      <c r="T55" s="331">
        <v>64</v>
      </c>
      <c r="U55" s="324">
        <f>T54-T55</f>
        <v>6</v>
      </c>
      <c r="V55" s="319">
        <v>4590.46</v>
      </c>
      <c r="W55" s="319">
        <f>V55/2</f>
        <v>2295.23</v>
      </c>
      <c r="X55" s="4" t="s">
        <v>998</v>
      </c>
      <c r="AE55" s="312">
        <f t="shared" ref="AE55" si="407">A55</f>
        <v>54</v>
      </c>
      <c r="AF55" s="319">
        <f t="shared" ref="AF55" si="408">S55</f>
        <v>4507.87</v>
      </c>
      <c r="AG55" s="312">
        <f t="shared" ref="AG55" si="409">T55</f>
        <v>64</v>
      </c>
    </row>
    <row r="56" spans="1:33" ht="15.75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0">E56-F56-G56</f>
        <v>6</v>
      </c>
      <c r="I56" s="314">
        <f>29/E56</f>
        <v>1</v>
      </c>
      <c r="J56" s="312">
        <f>舟賽記錄!S1541</f>
        <v>910</v>
      </c>
      <c r="K56" s="310">
        <f t="shared" ref="K56" si="411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2">-(J56/E56)</f>
        <v>-31.379310344827587</v>
      </c>
      <c r="O56" s="422">
        <f t="shared" ref="O56" si="413">SUM(K56:N56)</f>
        <v>2264.1724137931037</v>
      </c>
      <c r="P56" s="434">
        <f t="shared" ref="P56" si="414">O55</f>
        <v>2253.3000000000002</v>
      </c>
      <c r="Q56" s="420">
        <f t="shared" ref="Q56" si="415">P55</f>
        <v>2254.5666666666666</v>
      </c>
      <c r="R56" s="383">
        <f t="shared" ref="R56" si="416">Q55</f>
        <v>2246.6896551724135</v>
      </c>
      <c r="S56" s="359">
        <f>ROUND(SUM(O56,Q56),2)</f>
        <v>4518.74</v>
      </c>
      <c r="T56" s="336">
        <v>79</v>
      </c>
      <c r="U56" s="324">
        <f>T55-T56</f>
        <v>-15</v>
      </c>
      <c r="V56" s="319">
        <v>4590.46</v>
      </c>
      <c r="W56" s="319">
        <f>V56/2</f>
        <v>2295.23</v>
      </c>
      <c r="X56" s="4" t="s">
        <v>998</v>
      </c>
      <c r="AE56" s="312">
        <f t="shared" ref="AE56" si="417">A56</f>
        <v>55</v>
      </c>
      <c r="AF56" s="319">
        <f t="shared" ref="AF56" si="418">S56</f>
        <v>4518.74</v>
      </c>
      <c r="AG56" s="312">
        <f t="shared" ref="AG56" si="419">T56</f>
        <v>79</v>
      </c>
    </row>
    <row r="57" spans="1:33" ht="15.75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0">E57-F57-G57</f>
        <v>0</v>
      </c>
      <c r="I57" s="314">
        <f>30/E57</f>
        <v>1</v>
      </c>
      <c r="J57" s="312">
        <f>舟賽記錄!S1570</f>
        <v>1078</v>
      </c>
      <c r="K57" s="310">
        <f t="shared" ref="K57" si="421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2">-(J57/E57)</f>
        <v>-35.93333333333333</v>
      </c>
      <c r="O57" s="23">
        <f t="shared" ref="O57" si="423">SUM(K57:N57)</f>
        <v>2240.2333333333331</v>
      </c>
      <c r="P57" s="427">
        <f t="shared" ref="P57" si="424">O56</f>
        <v>2264.1724137931037</v>
      </c>
      <c r="Q57" s="435">
        <f t="shared" ref="Q57" si="425">P56</f>
        <v>2253.3000000000002</v>
      </c>
      <c r="R57" s="420">
        <f t="shared" ref="R57" si="426">Q56</f>
        <v>2254.5666666666666</v>
      </c>
      <c r="S57" s="359">
        <f>ROUND(SUM(P57,R57),2)</f>
        <v>4518.74</v>
      </c>
      <c r="T57" s="331">
        <v>96</v>
      </c>
      <c r="U57" s="324">
        <f>T56-T57</f>
        <v>-17</v>
      </c>
      <c r="V57" s="319">
        <v>4597.17</v>
      </c>
      <c r="W57" s="319">
        <f>V57/2</f>
        <v>2298.585</v>
      </c>
      <c r="X57" s="4" t="s">
        <v>999</v>
      </c>
      <c r="AE57" s="312">
        <f t="shared" ref="AE57" si="427">A57</f>
        <v>56</v>
      </c>
      <c r="AF57" s="319">
        <f t="shared" ref="AF57" si="428">S57</f>
        <v>4518.74</v>
      </c>
      <c r="AG57" s="312">
        <f t="shared" ref="AG57" si="429">T57</f>
        <v>96</v>
      </c>
    </row>
    <row r="58" spans="1:33" ht="15.75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64800</v>
      </c>
      <c r="E58" s="312">
        <f>舟賽記錄!P1600</f>
        <v>30</v>
      </c>
      <c r="F58" s="312">
        <v>23</v>
      </c>
      <c r="G58" s="312">
        <v>7</v>
      </c>
      <c r="H58" s="312">
        <f t="shared" ref="H58" si="430">E58-F58-G58</f>
        <v>0</v>
      </c>
      <c r="I58" s="314">
        <f>30/E58</f>
        <v>1</v>
      </c>
      <c r="J58" s="312">
        <f>舟賽記錄!S1600</f>
        <v>0</v>
      </c>
      <c r="K58" s="310">
        <f t="shared" ref="K58" si="431">D58/E58</f>
        <v>2160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2">-(J58/E58)</f>
        <v>0</v>
      </c>
      <c r="O58" s="322">
        <f t="shared" ref="O58" si="433">SUM(K58:N58)</f>
        <v>2298</v>
      </c>
      <c r="P58" s="323">
        <f t="shared" ref="P58" si="434">O57</f>
        <v>2240.2333333333331</v>
      </c>
      <c r="Q58" s="316">
        <f t="shared" ref="Q58" si="435">P57</f>
        <v>2264.1724137931037</v>
      </c>
      <c r="R58" s="317">
        <f t="shared" ref="R58" si="436">Q57</f>
        <v>2253.3000000000002</v>
      </c>
      <c r="S58" s="359">
        <f>ROUND(SUM(P58,R58),2)</f>
        <v>4493.53</v>
      </c>
      <c r="T58" s="336">
        <v>96</v>
      </c>
      <c r="U58" s="324">
        <f>T57-T58</f>
        <v>0</v>
      </c>
      <c r="V58" s="319">
        <v>4597.17</v>
      </c>
      <c r="W58" s="319">
        <f>V58/2</f>
        <v>2298.585</v>
      </c>
      <c r="X58" s="4" t="s">
        <v>999</v>
      </c>
      <c r="AE58" s="312">
        <f t="shared" ref="AE58" si="437">A58</f>
        <v>57</v>
      </c>
      <c r="AF58" s="319">
        <f t="shared" ref="AF58" si="438">S58</f>
        <v>4493.53</v>
      </c>
      <c r="AG58" s="312">
        <f t="shared" ref="AG58" si="439">T58</f>
        <v>96</v>
      </c>
    </row>
    <row r="59" spans="1:33" ht="15.75">
      <c r="A59" s="312">
        <f t="shared" si="119"/>
        <v>58</v>
      </c>
      <c r="B59" s="313">
        <f t="shared" si="240"/>
        <v>43115</v>
      </c>
      <c r="C59" s="312">
        <f>舟賽記錄!Q1601</f>
        <v>2</v>
      </c>
      <c r="D59" s="312">
        <f>舟賽記錄!R1601</f>
        <v>64800</v>
      </c>
      <c r="E59" s="312">
        <f>舟賽記錄!P1601</f>
        <v>30</v>
      </c>
      <c r="F59" s="312">
        <v>23</v>
      </c>
      <c r="G59" s="312">
        <v>7</v>
      </c>
      <c r="H59" s="312">
        <f t="shared" ref="H59" si="440">E59-F59-G59</f>
        <v>0</v>
      </c>
      <c r="I59" s="314">
        <f>30/E59</f>
        <v>1</v>
      </c>
      <c r="J59" s="312" t="str">
        <f>舟賽記錄!S1601</f>
        <v>人均分數:</v>
      </c>
      <c r="K59" s="310">
        <f t="shared" ref="K59" si="441">D59/E59</f>
        <v>2160</v>
      </c>
      <c r="L59" s="310">
        <f>VLOOKUP(C59,查表!$C$2:$D$8,2)</f>
        <v>38</v>
      </c>
      <c r="M59" s="310">
        <f>VLOOKUP(E59,查表!$A$2:$B$11,2)</f>
        <v>100</v>
      </c>
      <c r="N59" s="310" t="e">
        <f t="shared" ref="N59" si="442">-(J59/E59)</f>
        <v>#VALUE!</v>
      </c>
      <c r="O59" s="322" t="e">
        <f t="shared" ref="O59" si="443">SUM(K59:N59)</f>
        <v>#VALUE!</v>
      </c>
      <c r="P59" s="323">
        <f t="shared" ref="P59" si="444">O58</f>
        <v>2298</v>
      </c>
      <c r="Q59" s="316">
        <f t="shared" ref="Q59" si="445">P58</f>
        <v>2240.2333333333331</v>
      </c>
      <c r="R59" s="317">
        <f t="shared" ref="R59" si="446">Q58</f>
        <v>2264.1724137931037</v>
      </c>
      <c r="S59" s="359">
        <f>ROUND(SUM(P59,R59),2)</f>
        <v>4562.17</v>
      </c>
      <c r="T59" s="336">
        <v>96</v>
      </c>
      <c r="U59" s="324">
        <f>T58-T59</f>
        <v>0</v>
      </c>
      <c r="V59" s="319">
        <v>4597.17</v>
      </c>
      <c r="W59" s="319">
        <f>V59/2</f>
        <v>2298.585</v>
      </c>
      <c r="X59" s="4" t="s">
        <v>999</v>
      </c>
      <c r="AE59" s="312">
        <f t="shared" ref="AE59" si="447">A59</f>
        <v>58</v>
      </c>
      <c r="AF59" s="319">
        <f t="shared" ref="AF59" si="448">S59</f>
        <v>4562.17</v>
      </c>
      <c r="AG59" s="312">
        <f t="shared" ref="AG59" si="449">T59</f>
        <v>96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1659"/>
  <sheetViews>
    <sheetView zoomScale="70" zoomScaleNormal="70" workbookViewId="0">
      <pane ySplit="1" topLeftCell="A1639" activePane="bottomLeft" state="frozen"/>
      <selection pane="bottomLeft" activeCell="C1607" sqref="C1607:E1607"/>
    </sheetView>
  </sheetViews>
  <sheetFormatPr defaultColWidth="9" defaultRowHeight="1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 ht="15.75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6.149999999999999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5.4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 ht="15.75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6.149999999999999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5.4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 ht="15.75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 ht="15.75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 ht="15.75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 ht="15.75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 ht="15.75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 ht="15.75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6.149999999999999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5.4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 ht="15.75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 ht="15.75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5.4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5.4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 ht="15.75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5.4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6.149999999999999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6.149999999999999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5.4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 ht="15.75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 ht="15.75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5.4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5.4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 ht="15.75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5.4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5.4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5.4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5.4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 ht="15.75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 ht="15.75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 ht="15.75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 ht="15.75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6.149999999999999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5.4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 ht="15.75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 ht="15.75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 ht="15.75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 ht="15.75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6.149999999999999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5.4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 ht="15.75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 ht="15.75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 ht="15.75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 ht="15.75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 ht="15.75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 ht="15.75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 ht="15.75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5.4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5.4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 ht="15.75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 ht="15.75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 ht="15.75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 ht="15.75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 ht="15.75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 ht="15.75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 ht="15.75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5.4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5.4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6.149999999999999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5.4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 ht="15.75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 ht="15.75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5.4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6.149999999999999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 ht="15.75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 ht="15.75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 ht="15.75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 ht="15.75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 ht="15.75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 ht="15.75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 ht="15.75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 ht="15.75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 ht="15.75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 ht="15.75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 ht="15.75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 ht="15.75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 ht="15.75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 ht="15.75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 ht="15.75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 ht="15.75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 ht="15.75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 ht="15.75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 ht="15.75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 ht="15.75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 ht="15.75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 ht="15.75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 ht="15.75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 ht="15.75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6.149999999999999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6.149999999999999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 ht="15.75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 ht="15.75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 ht="15.75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 ht="15.75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 ht="15.75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 ht="15.75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 ht="15.75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 ht="15.75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 ht="15.75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 ht="15.75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 ht="15.75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 ht="15.75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 ht="15.75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 ht="15.75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 ht="15.75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 ht="15.75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 ht="15.75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 ht="15.75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 ht="15.75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 ht="15.75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 ht="15.75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 ht="15.75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 ht="15.75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6.149999999999999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6.149999999999999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 ht="15.75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 ht="15.75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 ht="15.75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 ht="15.75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 ht="15.75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 ht="15.75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 ht="15.75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 ht="15.75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 ht="15.75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 ht="15.75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 ht="15.75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 ht="15.75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 ht="15.75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 ht="15.75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 ht="15.75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 ht="15.75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 ht="15.75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 ht="15.75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 ht="15.75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 ht="15.75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 ht="15.75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 ht="15.75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6.149999999999999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6.149999999999999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 ht="15.75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 ht="15.75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 ht="15.75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 ht="15.75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 ht="15.75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 ht="15.75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 ht="15.75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 ht="15.75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 ht="15.75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 ht="15.75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 ht="15.75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 ht="15.75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 ht="15.75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 ht="15.75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 ht="15.75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 ht="15.75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 ht="15.75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 ht="15.75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 ht="15.75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 ht="15.75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 ht="15.75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 ht="15.75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 ht="15.75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 ht="15.75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 ht="15.75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6.149999999999999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6.149999999999999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 ht="15.75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 ht="15.75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 ht="15.75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 ht="15.75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 ht="15.75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 ht="15.75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 ht="15.75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 ht="15.75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 ht="15.75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 ht="15.75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 ht="15.75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 ht="15.75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 ht="15.75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 ht="15.75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 ht="15.75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 ht="15.75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 ht="15.75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 ht="15.75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 ht="15.75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 ht="15.75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 ht="15.75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 ht="15.75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 ht="15.75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 ht="15.75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 ht="15.75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 ht="15.75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 ht="15.75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6.149999999999999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6.149999999999999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 ht="15.75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 ht="15.75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 ht="15.75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 ht="15.75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 ht="15.75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 ht="15.75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 ht="15.75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 ht="15.75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 ht="15.75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 ht="15.75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 ht="15.75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 ht="15.75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 ht="15.75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 ht="15.75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 ht="15.75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 ht="15.75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 ht="15.75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 ht="15.75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 ht="15.75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 ht="15.75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 ht="15.75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 ht="15.75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 ht="15.75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 ht="15.75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 ht="15.75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 ht="15.75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 ht="15.75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 ht="15.75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6.149999999999999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6.149999999999999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 ht="15.75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 ht="15.75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 ht="15.75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 ht="15.75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 ht="15.75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 ht="15.75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 ht="15.75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 ht="15.75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 ht="15.75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 ht="15.75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 ht="15.75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 ht="15.75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 ht="15.75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 ht="15.75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 ht="15.75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 ht="15.75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 ht="15.75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 ht="15.75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 ht="15.75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 ht="15.75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 ht="15.75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 ht="15.75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 ht="15.75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 ht="15.75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 ht="15.75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 ht="15.75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 ht="15.75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 ht="15.75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6.149999999999999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6.149999999999999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 ht="15.75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 ht="15.75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 ht="15.75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 ht="15.75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 ht="15.75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 ht="15.75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 ht="15.75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 ht="15.75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 ht="15.75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 ht="15.75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 ht="15.75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 ht="15.75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 ht="15.75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 ht="15.75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 ht="15.75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 ht="15.75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 ht="15.75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 ht="15.75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 ht="15.75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 ht="15.75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 ht="15.75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 ht="15.75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 ht="15.75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 ht="15.75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 ht="15.75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 ht="15.75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 ht="15.75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 ht="15.75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6.149999999999999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6.149999999999999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 ht="15.75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 ht="15.75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 ht="15.75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 ht="15.75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 ht="15.75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 ht="15.75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 ht="15.75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 ht="15.75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 ht="15.75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 ht="15.75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 ht="15.75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 ht="15.75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 ht="15.75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 ht="15.75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 ht="15.75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 ht="15.75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 ht="15.75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 ht="15.75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 ht="15.75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 ht="15.75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 ht="15.75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 ht="15.75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 ht="15.75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 ht="15.75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 ht="15.75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 ht="15.75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6.149999999999999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6.149999999999999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 ht="15.75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 ht="15.75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 ht="15.75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 ht="15.75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 ht="15.75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 ht="15.75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 ht="15.75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 ht="15.75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 ht="15.75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 ht="15.75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 ht="15.75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 ht="15.75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 ht="15.75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 ht="15.75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 ht="15.75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 ht="15.75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 ht="15.75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 ht="15.75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 ht="15.75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 ht="15.75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 ht="15.75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 ht="15.75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 ht="15.75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 ht="15.75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 ht="15.75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 ht="15.75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 ht="15.75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6.149999999999999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6.149999999999999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 ht="15.75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 ht="15.75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 ht="15.75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 ht="15.75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 ht="15.75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 ht="15.75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 ht="15.75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 ht="15.75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 ht="15.75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 ht="15.75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 ht="15.75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 ht="15.75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 ht="15.75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 ht="15.75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 ht="15.75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 ht="15.75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 ht="15.75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 ht="15.75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 ht="15.75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 ht="15.75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 ht="15.75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 ht="15.75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 ht="15.75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 ht="15.75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 ht="15.75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 ht="15.75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 ht="15.75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 ht="15.75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6.149999999999999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6.149999999999999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 ht="15.75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 ht="15.75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 ht="15.75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 ht="15.75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 ht="15.75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 ht="15.75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 ht="15.75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 ht="15.75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 ht="15.75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 ht="15.75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 ht="15.75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 ht="15.75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 ht="15.75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 ht="15.75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 ht="15.75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 ht="15.75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 ht="15.75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 ht="15.75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 ht="15.75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 ht="15.75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 ht="15.75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 ht="15.75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 ht="15.75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 ht="15.75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 ht="15.75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 ht="15.75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 ht="15.75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 ht="15.75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6.149999999999999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6.149999999999999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 ht="15.75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 ht="15.75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 ht="15.75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 ht="15.75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 ht="15.75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 ht="15.75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 ht="15.75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 ht="15.75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 ht="15.75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 ht="15.75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 ht="15.75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 ht="15.75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 ht="15.75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 ht="15.75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 ht="15.75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 ht="15.75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 ht="15.75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 ht="15.75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 ht="15.75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 ht="15.75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 ht="15.75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 ht="15.75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 ht="15.75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 ht="15.75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 ht="15.75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 ht="15.75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 ht="15.75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 ht="15.75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6.149999999999999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 ht="15.75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 ht="15.75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 ht="15.75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 ht="15.75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 ht="15.75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 ht="15.75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 ht="15.75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 ht="15.75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 ht="15.75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 ht="15.75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 ht="15.75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 ht="15.75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 ht="15.75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 ht="15.75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 ht="15.75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 ht="15.75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 ht="15.75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 ht="15.75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 ht="15.75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 ht="15.75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 ht="15.75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 ht="15.75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 ht="15.75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 ht="15.75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 ht="15.75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 ht="15.75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 ht="15.75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 ht="15.75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 ht="15.75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6.149999999999999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6.149999999999999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 ht="15.75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 ht="15.75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 ht="15.75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 ht="15.75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 ht="15.75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 ht="15.75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 ht="15.75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 ht="15.75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 ht="15.75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 ht="15.75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 ht="15.75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 ht="15.75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 ht="15.75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 ht="15.75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 ht="15.75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 ht="15.75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 ht="15.75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 ht="15.75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 ht="15.75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 ht="15.75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 ht="15.75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 ht="15.75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 ht="15.75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 ht="15.75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 ht="15.75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 ht="15.75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 ht="15.75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 ht="15.75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6.149999999999999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6.149999999999999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 ht="15.75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 ht="15.75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 ht="15.75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 ht="15.75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 ht="15.75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 ht="15.75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 ht="15.75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 ht="15.75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 ht="15.75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 ht="15.75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 ht="15.75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 ht="15.75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 ht="15.75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 ht="15.75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 ht="15.75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 ht="15.75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 ht="15.75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 ht="15.75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 ht="15.75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 ht="15.75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 ht="15.75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 ht="15.75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 ht="15.75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 ht="15.75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 ht="15.75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 ht="15.75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 ht="15.75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 ht="15.75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6.149999999999999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6.149999999999999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 ht="15.75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 ht="15.75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 ht="15.75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 ht="15.75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 ht="15.75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 ht="15.75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 ht="15.75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 ht="15.75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 ht="15.75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 ht="15.75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 ht="15.75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 ht="15.75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 ht="15.75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 ht="15.75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 ht="15.75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 ht="15.75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 ht="15.75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 ht="15.75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 ht="15.75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 ht="15.75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 ht="15.75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 ht="15.75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 ht="15.75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 ht="15.75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 ht="15.75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 ht="15.75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 ht="15.75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6.149999999999999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6.149999999999999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 ht="15.75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 ht="15.75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 ht="15.75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 ht="15.75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 ht="15.75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 ht="15.75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 ht="15.75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 ht="15.75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 ht="15.75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 ht="15.75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 ht="15.75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 ht="15.75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 ht="15.75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 ht="15.75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 ht="15.75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 ht="15.75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 ht="15.75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 ht="15.75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 ht="15.75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 ht="15.75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 ht="15.75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 ht="15.75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 ht="15.75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 ht="15.75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 ht="15.75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 ht="15.75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6.149999999999999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6.149999999999999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 ht="15.75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 ht="15.75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 ht="15.75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 ht="15.75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 ht="15.75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 ht="15.75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 ht="15.75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 ht="15.75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 ht="15.75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 ht="15.75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 ht="15.75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 ht="15.75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 ht="15.75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 ht="15.75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 ht="15.75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 ht="15.75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 ht="15.75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 ht="15.75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 ht="15.75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 ht="15.75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 ht="15.75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 ht="15.75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 ht="15.75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 ht="15.75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 ht="15.75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 ht="15.75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6.149999999999999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6.149999999999999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 ht="15.75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 ht="15.75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 ht="15.75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 ht="15.75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 ht="15.75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 ht="15.75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 ht="15.75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 ht="15.75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 ht="15.75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 ht="15.75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 ht="15.75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 ht="15.75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 ht="15.75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 ht="15.75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 ht="15.75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 ht="15.75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 ht="15.75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 ht="15.75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 ht="15.75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 ht="15.75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 ht="15.75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 ht="15.75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 ht="15.75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 ht="15.75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 ht="15.75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 ht="15.75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 ht="15.75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 ht="15.75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6.149999999999999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6.149999999999999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 ht="15.75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 ht="15.75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 ht="15.75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 ht="15.75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 ht="15.75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 ht="15.75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 ht="15.75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 ht="15.75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 ht="15.75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 ht="15.75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 ht="15.75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 ht="15.75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 ht="15.75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 ht="15.75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 ht="15.75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 ht="15.75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 ht="15.75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 ht="15.75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 ht="15.75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 ht="15.75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 ht="15.75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6.149999999999999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6.149999999999999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 ht="15.75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 ht="15.75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 ht="15.75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 ht="15.75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 ht="15.75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 ht="15.75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 ht="15.75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 ht="15.75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 ht="15.75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 ht="15.75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 ht="15.75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 ht="15.75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 ht="15.75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 ht="15.75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 ht="15.75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 ht="15.75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 ht="15.75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 ht="15.75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 ht="15.75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 ht="15.75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 ht="15.75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 ht="15.75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 ht="15.75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 ht="15.75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 ht="15.75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 ht="15.75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 ht="15.75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 ht="15.75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6.149999999999999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6.149999999999999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 ht="15.75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 ht="15.75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 ht="15.75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 ht="15.75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 ht="15.75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 ht="15.75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 ht="15.75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 ht="15.75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 ht="15.75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 ht="15.75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 ht="15.75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 ht="15.75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 ht="15.75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 ht="15.75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 ht="15.75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 ht="15.75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 ht="15.75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 ht="15.75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 ht="15.75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 ht="15.75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 ht="15.75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 ht="15.75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 ht="15.75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 ht="15.75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 ht="15.75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 ht="15.75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 ht="15.75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 ht="15.75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6.149999999999999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6.149999999999999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 ht="15.75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 ht="15.75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 ht="15.75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 ht="15.75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 ht="15.75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 ht="15.75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 ht="15.75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 ht="15.75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 ht="15.75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 ht="15.75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 ht="15.75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 ht="15.75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 ht="15.75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 ht="15.75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 ht="15.75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 ht="15.75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 ht="15.75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 ht="15.75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 ht="15.75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 ht="15.75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 ht="15.75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 ht="15.75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 ht="15.75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 ht="15.75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 ht="15.75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 ht="15.75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 ht="15.75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 ht="15.75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6.149999999999999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6.149999999999999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 ht="15.75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 ht="15.75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 ht="15.75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 ht="15.75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 ht="15.75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 ht="15.75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 ht="15.75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 ht="15.75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 ht="15.75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 ht="15.75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 ht="15.75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 ht="15.75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 ht="15.75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 ht="15.75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 ht="15.75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 ht="15.75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 ht="15.75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 ht="15.75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 ht="15.75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 ht="15.75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 ht="15.75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 ht="15.75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 ht="15.75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 ht="15.75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 ht="15.75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 ht="15.75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 ht="15.75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 ht="15.75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6.149999999999999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6.149999999999999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 ht="15.75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 ht="15.75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 ht="15.75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 ht="15.75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 ht="15.75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 ht="15.75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 ht="15.75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 ht="15.75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 ht="15.75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 ht="15.75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 ht="15.75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 ht="15.75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 ht="15.75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 ht="15.75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 ht="15.75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 ht="15.75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 ht="15.75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 ht="15.75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 ht="15.75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 ht="15.75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 ht="15.75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 ht="15.75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 ht="15.75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 ht="15.75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 ht="15.75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6.149999999999999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6.149999999999999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 ht="15.75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 ht="15.75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 ht="15.75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 ht="15.75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 ht="15.75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 ht="15.75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 ht="15.75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 ht="15.75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 ht="15.75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 ht="15.75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 ht="15.75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 ht="15.75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 ht="15.75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 ht="15.75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 ht="15.75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 ht="15.75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 ht="15.75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 ht="15.75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 ht="15.75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 ht="15.75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 ht="15.75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 ht="15.75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 ht="15.75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 ht="15.75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 ht="15.75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 ht="15.75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 ht="15.75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 ht="15.75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6.149999999999999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6.149999999999999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 ht="15.75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 ht="15.75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 ht="15.75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 ht="15.75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 ht="15.75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 ht="15.75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 ht="15.75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 ht="15.75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 ht="15.75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 ht="15.75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 ht="15.75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 ht="15.75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 ht="15.75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 ht="15.75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 ht="15.75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 ht="15.75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 ht="15.75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 ht="15.75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 ht="15.75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 ht="15.75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 ht="15.75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 ht="15.75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 ht="15.75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 ht="15.75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 ht="15.75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 ht="15.75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 ht="15.75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6.149999999999999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6.149999999999999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 ht="15.75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 ht="15.75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 ht="15.75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 ht="15.75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 ht="15.75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 ht="15.75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 ht="15.75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 ht="15.75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 ht="15.75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 ht="15.75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 ht="15.75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 ht="15.75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 ht="15.75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 ht="15.75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 ht="15.75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 ht="15.75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 ht="15.75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 ht="15.75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 ht="15.75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 ht="15.75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 ht="15.75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 ht="15.75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 ht="15.75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 ht="15.75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 ht="15.75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 ht="15.75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6.149999999999999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6.149999999999999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 ht="15.75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 ht="15.75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 ht="15.75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 ht="15.75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 ht="15.75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 ht="15.75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 ht="15.75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 ht="15.75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 ht="15.75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 ht="15.75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 ht="15.75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 ht="15.75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 ht="15.75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 ht="15.75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 ht="15.75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 ht="15.75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 ht="15.75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 ht="15.75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 ht="15.75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 ht="15.75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 ht="15.75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 ht="15.75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 ht="15.75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 ht="15.75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 ht="15.75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 ht="15.75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 ht="15.75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 ht="15.75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6.149999999999999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6.149999999999999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 ht="15.75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 ht="15.75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 ht="15.75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 ht="15.75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 ht="15.75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 ht="15.75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 ht="15.75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 ht="15.75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 ht="15.75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 ht="15.75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 ht="15.75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 ht="15.75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 ht="15.75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 ht="15.75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 ht="15.75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 ht="15.75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 ht="15.75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 ht="15.75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 ht="15.75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 ht="15.75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 ht="15.75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 ht="15.75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 ht="15.75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 ht="15.75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 ht="15.75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 ht="15.75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 ht="15.75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 ht="15.75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 ht="15.75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 ht="15.75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 ht="15.75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 ht="15.75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 ht="15.75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 ht="15.75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 ht="15.75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 ht="15.75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 ht="15.75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 ht="15.75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 ht="15.75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 ht="15.75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 ht="15.75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 ht="15.75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 ht="15.75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 ht="15.75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 ht="15.75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 ht="15.75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 ht="15.75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 ht="15.75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 ht="15.75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 ht="15.75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 ht="15.75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 ht="15.75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 ht="15.75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 ht="15.75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 ht="15.75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 ht="15.75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 ht="15.75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 ht="15.75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 ht="15.75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 ht="15.75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 ht="15.75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 ht="15.75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 ht="15.75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 ht="15.75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 ht="15.75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 ht="15.75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 ht="15.75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 ht="15.75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 ht="15.75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 ht="15.75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 ht="15.75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 ht="15.75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 ht="15.75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 ht="15.75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 ht="15.75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 ht="15.75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 ht="15.75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 ht="15.75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 ht="15.75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 ht="15.75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 ht="15.75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 ht="15.75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 ht="15.75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 ht="15.75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 ht="15.75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 ht="15.75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 ht="15.75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 ht="15.75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 ht="15.75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 ht="15.75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 ht="15.75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 ht="15.75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 ht="15.75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 ht="15.75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 ht="15.75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 ht="15.75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 ht="15.75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 ht="15.75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 ht="15.75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 ht="15.75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 ht="15.75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 ht="15.75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 ht="15.75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 ht="15.75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 ht="15.75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 ht="15.75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 ht="15.75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 ht="15.75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 ht="15.75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 ht="15.75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 ht="15.75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 ht="15.75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 ht="15.75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 ht="15.75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 ht="15.75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 ht="15.75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 ht="15.75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 ht="15.75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 ht="15.75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 ht="15.75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 ht="15.75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 ht="15.75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 ht="15.75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 ht="15.75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 ht="15.75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 ht="15.75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 ht="15.75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 ht="15.75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 ht="15.75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 ht="15.75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 ht="15.75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 ht="15.75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 ht="15.75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 ht="15.75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 ht="15.75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 ht="15.75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 ht="15.75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 ht="15.75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 ht="15.75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 ht="15.75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 ht="15.75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 ht="15.75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 ht="15.75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 ht="15.75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 ht="15.75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 ht="15.75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 ht="15.75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 ht="15.75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 ht="15.75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 ht="15.75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 ht="15.75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 ht="15.75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 ht="15.75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 ht="15.75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 ht="15.75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 ht="15.75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 ht="15.75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 ht="15.75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 ht="15.75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 ht="15.75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 ht="15.75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 ht="15.75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 ht="15.75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 ht="15.75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 ht="15.75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 ht="15.75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 ht="15.75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 ht="15.75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 ht="15.75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 ht="15.75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 ht="15.75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 ht="15.75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 ht="15.75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 ht="15.75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 ht="15.75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 ht="15.75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 ht="15.75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 ht="15.75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 ht="15.75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 ht="15.75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 ht="15.75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 ht="15.75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 ht="15.75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 ht="15.75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 ht="15.75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 ht="15.75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 ht="15.75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 ht="15.75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 ht="15.75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 ht="15.75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 ht="15.75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 ht="15.75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 ht="15.75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 ht="15.75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 ht="15.75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 ht="15.75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 ht="15.75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 ht="15.75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 ht="15.75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 ht="15.75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 ht="15.75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 ht="15.75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 ht="15.75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 ht="15.75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 ht="15.75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 ht="15.75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 ht="15.75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 ht="15.75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 ht="15.75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 ht="15.75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 ht="15.75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 ht="15.75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 ht="15.75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 ht="15.75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 ht="15.75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 ht="15.75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 ht="15.75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 ht="15.75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 ht="15.75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 ht="15.75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 ht="15.75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 ht="15.75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 ht="15.75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 ht="15.75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 ht="15.75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 ht="15.75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 ht="15.75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 ht="15.75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 ht="15.75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 ht="15.75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 ht="15.75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 ht="15.75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 ht="15.75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 ht="15.75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 ht="15.75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 ht="15.75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 ht="15.75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 ht="15.75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 ht="15.75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 ht="15.75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 ht="15.75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 ht="15.75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 ht="15.75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 ht="15.75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 ht="15.75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 ht="15.75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 ht="15.75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 ht="15.75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 ht="15.75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 ht="15.75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 ht="15.75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 ht="15.75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 ht="15.75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 ht="15.75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 ht="15.75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 ht="15.75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 ht="15.75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 ht="15.75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 ht="15.75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 ht="15.75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 ht="15.75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 ht="15.75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 ht="15.75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 ht="15.75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 ht="15.75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 ht="15.75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 ht="15.75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 ht="15.75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 ht="15.75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 ht="15.75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 ht="15.75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 ht="15.75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 ht="15.75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 ht="15.75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 ht="15.75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 ht="15.75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 ht="15.75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 ht="15.75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 ht="15.75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 ht="15.75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 ht="15.75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 ht="15.75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 ht="15.75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 ht="15.75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 ht="15.75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 ht="15.75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 ht="15.75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 ht="15.75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 ht="15.75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 ht="15.75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 ht="15.75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 ht="15.75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 ht="15.75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 ht="15.75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 ht="15.75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 ht="15.75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 ht="15.75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 ht="15.75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 ht="15.75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 ht="15.75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 ht="15.75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 ht="15.75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 ht="15.75">
      <c r="A1576" s="280">
        <f t="shared" si="1583"/>
        <v>43101</v>
      </c>
      <c r="B1576" s="167">
        <f t="shared" si="1580"/>
        <v>7</v>
      </c>
      <c r="C1576" s="142" t="s">
        <v>985</v>
      </c>
      <c r="D1576" s="142"/>
      <c r="E1576" s="142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 ht="15.75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 ht="15.75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 ht="15.75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 ht="15.75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 ht="15.75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 ht="15.75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 ht="15.75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 ht="15.75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 ht="15.75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 ht="15.75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 ht="15.75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 ht="15.75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 ht="15.75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 ht="15.75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 ht="15.75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 ht="15.75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 ht="15.75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 ht="15.75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 ht="15.75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 ht="15.75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 ht="15.75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 ht="15.75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 ht="15.75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 ht="15.75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/>
      <c r="M1600" s="194">
        <f t="shared" si="1621"/>
        <v>135</v>
      </c>
      <c r="N1600" s="242">
        <f>IF(J1600=0,0,(K1600-L1600)/J1600)</f>
        <v>135</v>
      </c>
      <c r="O1600" s="192"/>
      <c r="P1600" s="285">
        <f>COUNTA(C1600:C1629)</f>
        <v>30</v>
      </c>
      <c r="Q1600" s="285">
        <v>2</v>
      </c>
      <c r="R1600" s="285">
        <f>SUM(K1600:K1629)</f>
        <v>64800</v>
      </c>
      <c r="S1600" s="410">
        <f>SUM(L1600:L1629)</f>
        <v>0</v>
      </c>
      <c r="T1600" s="232"/>
    </row>
    <row r="1601" spans="1:20" ht="15.75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/>
      <c r="M1601" s="194">
        <f>IF(J1601=0,0,(K1601)/J1601)</f>
        <v>135</v>
      </c>
      <c r="N1601" s="242">
        <f t="shared" ref="N1601" si="1623">IF(J1601=0,0,(K1601-L1601)/J1601)</f>
        <v>135</v>
      </c>
      <c r="O1601" s="192"/>
      <c r="P1601" s="285">
        <f>P1600</f>
        <v>30</v>
      </c>
      <c r="Q1601" s="285">
        <f>Q1600</f>
        <v>2</v>
      </c>
      <c r="R1601" s="285">
        <f>R1600</f>
        <v>64800</v>
      </c>
      <c r="S1601" s="66" t="s">
        <v>744</v>
      </c>
    </row>
    <row r="1602" spans="1:20" ht="15.75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/>
      <c r="M1602" s="194">
        <f>IF(J1602=0,0,(K1602)/J1602)</f>
        <v>135</v>
      </c>
      <c r="N1602" s="242">
        <f>IF(J1602=0,0,(K1602-L1602)/J1602)</f>
        <v>135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64800</v>
      </c>
      <c r="S1602" s="194">
        <f>AVERAGE(M1600:M1629)</f>
        <v>135</v>
      </c>
      <c r="T1602" s="232"/>
    </row>
    <row r="1603" spans="1:20" ht="15.75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/>
      <c r="M1603" s="194">
        <f t="shared" ref="M1603" si="1629">IF(J1603=0,0,(K1603)/J1603)</f>
        <v>135</v>
      </c>
      <c r="N1603" s="242">
        <f>IF(J1603=0,0,(K1603-L1603)/J1603)</f>
        <v>135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64800</v>
      </c>
      <c r="S1603" s="66" t="s">
        <v>760</v>
      </c>
    </row>
    <row r="1604" spans="1:20" ht="15.75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/>
      <c r="M1604" s="194">
        <f>IF(J1604=0,0,(K1604)/J1604)</f>
        <v>135</v>
      </c>
      <c r="N1604" s="242">
        <f>IF(J1604=0,0,(K1604-L1604)/J1604)</f>
        <v>135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64800</v>
      </c>
      <c r="S1604" s="194">
        <f>AVERAGE(F1600:F1629)</f>
        <v>94.433333333333337</v>
      </c>
    </row>
    <row r="1605" spans="1:20" ht="15.75">
      <c r="A1605" s="284">
        <f t="shared" si="1630"/>
        <v>43108</v>
      </c>
      <c r="B1605" s="285">
        <f t="shared" ref="B1605:B1609" si="1634">B1604+1</f>
        <v>6</v>
      </c>
      <c r="C1605" s="66" t="s">
        <v>985</v>
      </c>
      <c r="D1605" s="66"/>
      <c r="E1605" s="66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/>
      <c r="M1605" s="250">
        <f t="shared" ref="M1605:M1609" si="1635">IF(J1605=0,0,(K1605)/J1605)</f>
        <v>135</v>
      </c>
      <c r="N1605" s="251">
        <f t="shared" ref="N1605:N1609" si="1636">IF(J1605=0,0,(K1605-L1605)/J1605)</f>
        <v>135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64800</v>
      </c>
      <c r="S1605" s="66" t="s">
        <v>791</v>
      </c>
    </row>
    <row r="1606" spans="1:20" ht="15.75">
      <c r="A1606" s="284">
        <f t="shared" si="1630"/>
        <v>43108</v>
      </c>
      <c r="B1606" s="285">
        <f t="shared" si="1634"/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 t="shared" si="1625"/>
        <v>57</v>
      </c>
      <c r="I1606" s="65">
        <v>29</v>
      </c>
      <c r="J1606" s="192">
        <v>16</v>
      </c>
      <c r="K1606" s="192">
        <v>2160</v>
      </c>
      <c r="L1606" s="193"/>
      <c r="M1606" s="194">
        <f t="shared" si="1635"/>
        <v>135</v>
      </c>
      <c r="N1606" s="242">
        <f t="shared" si="1636"/>
        <v>135</v>
      </c>
      <c r="O1606" s="192"/>
      <c r="P1606" s="285">
        <f t="shared" si="1631"/>
        <v>30</v>
      </c>
      <c r="Q1606" s="285">
        <f t="shared" si="1632"/>
        <v>2</v>
      </c>
      <c r="R1606" s="285">
        <f t="shared" si="1633"/>
        <v>64800</v>
      </c>
      <c r="S1606" s="194">
        <f>S1602*P1600*16</f>
        <v>64800</v>
      </c>
    </row>
    <row r="1607" spans="1:20" ht="15.75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/>
      <c r="M1607" s="194">
        <f>IF(J1607=0,0,(K1607)/J1607)</f>
        <v>135</v>
      </c>
      <c r="N1607" s="242">
        <f>IF(J1607=0,0,(K1607-L1607)/J1607)</f>
        <v>135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64800</v>
      </c>
      <c r="S1607" s="66" t="s">
        <v>771</v>
      </c>
    </row>
    <row r="1608" spans="1:20" ht="15.75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/>
      <c r="M1608" s="194">
        <f t="shared" si="1635"/>
        <v>135</v>
      </c>
      <c r="N1608" s="242">
        <f t="shared" si="1636"/>
        <v>135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64800</v>
      </c>
      <c r="S1608" s="194">
        <f>AVERAGE(I1600:I1629)</f>
        <v>22.733333333333334</v>
      </c>
    </row>
    <row r="1609" spans="1:20" ht="15.75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/>
      <c r="M1609" s="194">
        <f t="shared" si="1635"/>
        <v>135</v>
      </c>
      <c r="N1609" s="242">
        <f t="shared" si="1636"/>
        <v>135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64800</v>
      </c>
      <c r="S1609" s="66"/>
    </row>
    <row r="1610" spans="1:20" ht="15.75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/>
      <c r="M1610" s="194">
        <f>IF(J1610=0,0,(K1610)/J1610)</f>
        <v>135</v>
      </c>
      <c r="N1610" s="242">
        <f>IF(J1610=0,0,(K1610-L1610)/J1610)</f>
        <v>135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64800</v>
      </c>
      <c r="S1610" s="66"/>
    </row>
    <row r="1611" spans="1:20" ht="15.75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/>
      <c r="M1611" s="194">
        <f>IF(J1611=0,0,(K1611)/J1611)</f>
        <v>135</v>
      </c>
      <c r="N1611" s="242">
        <f>IF(J1611=0,0,(K1611-L1611)/J1611)</f>
        <v>135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64800</v>
      </c>
      <c r="S1611" s="66"/>
    </row>
    <row r="1612" spans="1:20" ht="15.75">
      <c r="A1612" s="284">
        <f t="shared" si="1630"/>
        <v>43108</v>
      </c>
      <c r="B1612" s="285">
        <f t="shared" si="1640"/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 t="shared" si="1625"/>
        <v>57</v>
      </c>
      <c r="I1612" s="65">
        <v>32</v>
      </c>
      <c r="J1612" s="192">
        <v>16</v>
      </c>
      <c r="K1612" s="192">
        <v>2160</v>
      </c>
      <c r="L1612" s="193"/>
      <c r="M1612" s="194">
        <f t="shared" ref="M1612" si="1641">IF(J1612=0,0,(K1612)/J1612)</f>
        <v>135</v>
      </c>
      <c r="N1612" s="242">
        <f t="shared" ref="N1612" si="1642">IF(J1612=0,0,(K1612-L1612)/J1612)</f>
        <v>135</v>
      </c>
      <c r="O1612" s="192"/>
      <c r="P1612" s="285">
        <f t="shared" si="1637"/>
        <v>30</v>
      </c>
      <c r="Q1612" s="285">
        <f t="shared" si="1638"/>
        <v>2</v>
      </c>
      <c r="R1612" s="285">
        <f t="shared" si="1639"/>
        <v>64800</v>
      </c>
      <c r="S1612" s="66"/>
    </row>
    <row r="1613" spans="1:20" ht="15.75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/>
      <c r="M1613" s="250">
        <f t="shared" ref="M1613" si="1643">IF(J1613=0,0,(K1613)/J1613)</f>
        <v>135</v>
      </c>
      <c r="N1613" s="251">
        <f t="shared" ref="N1613" si="1644">IF(J1613=0,0,(K1613-L1613)/J1613)</f>
        <v>135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64800</v>
      </c>
      <c r="S1613" s="66"/>
    </row>
    <row r="1614" spans="1:20" ht="15.75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/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64800</v>
      </c>
      <c r="S1614" s="66"/>
    </row>
    <row r="1615" spans="1:20" ht="15.75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/>
      <c r="M1615" s="194">
        <f t="shared" ref="M1615:M1627" si="1645">IF(J1615=0,0,(K1615)/J1615)</f>
        <v>135</v>
      </c>
      <c r="N1615" s="242">
        <f t="shared" ref="N1615:N1629" si="1646">IF(J1615=0,0,(K1615-L1615)/J1615)</f>
        <v>135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64800</v>
      </c>
      <c r="S1615" s="66"/>
    </row>
    <row r="1616" spans="1:20" ht="15.75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/>
      <c r="M1616" s="194">
        <f t="shared" si="1645"/>
        <v>135</v>
      </c>
      <c r="N1616" s="242">
        <f t="shared" si="1646"/>
        <v>135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64800</v>
      </c>
      <c r="S1616" s="66"/>
    </row>
    <row r="1617" spans="1:20" ht="15.75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/>
      <c r="M1617" s="250">
        <f t="shared" si="1645"/>
        <v>135</v>
      </c>
      <c r="N1617" s="251">
        <f t="shared" si="1646"/>
        <v>135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64800</v>
      </c>
      <c r="S1617" s="66"/>
    </row>
    <row r="1618" spans="1:20" ht="15.75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/>
      <c r="M1618" s="250">
        <f t="shared" si="1645"/>
        <v>135</v>
      </c>
      <c r="N1618" s="251">
        <f t="shared" si="1646"/>
        <v>135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64800</v>
      </c>
      <c r="S1618" s="66"/>
    </row>
    <row r="1619" spans="1:20" ht="15.75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/>
      <c r="M1619" s="250">
        <f t="shared" si="1645"/>
        <v>135</v>
      </c>
      <c r="N1619" s="251">
        <f t="shared" si="1646"/>
        <v>135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64800</v>
      </c>
      <c r="S1619" s="66"/>
    </row>
    <row r="1620" spans="1:20" ht="15.75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/>
      <c r="M1620" s="250">
        <f t="shared" si="1645"/>
        <v>135</v>
      </c>
      <c r="N1620" s="251">
        <f t="shared" si="1646"/>
        <v>135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64800</v>
      </c>
      <c r="S1620" s="66"/>
    </row>
    <row r="1621" spans="1:20" ht="15.75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/>
      <c r="M1621" s="250">
        <f>IF(J1621=0,0,(K1621)/J1621)</f>
        <v>135</v>
      </c>
      <c r="N1621" s="251">
        <f>IF(J1621=0,0,(K1621-L1621)/J1621)</f>
        <v>135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64800</v>
      </c>
      <c r="S1621" s="66"/>
    </row>
    <row r="1622" spans="1:20" ht="15.75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/>
      <c r="M1622" s="250">
        <f t="shared" si="1645"/>
        <v>135</v>
      </c>
      <c r="N1622" s="251">
        <f t="shared" si="1646"/>
        <v>135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64800</v>
      </c>
      <c r="S1622" s="66"/>
    </row>
    <row r="1623" spans="1:20" ht="15.75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/>
      <c r="M1623" s="194">
        <f t="shared" si="1645"/>
        <v>135</v>
      </c>
      <c r="N1623" s="242">
        <f t="shared" si="1646"/>
        <v>135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64800</v>
      </c>
      <c r="S1623" s="66"/>
    </row>
    <row r="1624" spans="1:20" ht="15.75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16</v>
      </c>
      <c r="K1624" s="192">
        <v>2160</v>
      </c>
      <c r="L1624" s="193"/>
      <c r="M1624" s="194">
        <f t="shared" ref="M1624" si="1647">IF(J1624=0,0,(K1624)/J1624)</f>
        <v>135</v>
      </c>
      <c r="N1624" s="242">
        <f t="shared" ref="N1624" si="1648">IF(J1624=0,0,(K1624-L1624)/J1624)</f>
        <v>135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64800</v>
      </c>
      <c r="S1624" s="66"/>
    </row>
    <row r="1625" spans="1:20" ht="15.75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/>
      <c r="M1625" s="250">
        <f t="shared" si="1645"/>
        <v>135</v>
      </c>
      <c r="N1625" s="251">
        <f t="shared" si="1646"/>
        <v>135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64800</v>
      </c>
      <c r="S1625" s="66"/>
    </row>
    <row r="1626" spans="1:20" ht="15.75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16</v>
      </c>
      <c r="K1626" s="192">
        <v>2160</v>
      </c>
      <c r="L1626" s="193"/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64800</v>
      </c>
      <c r="S1626" s="66"/>
    </row>
    <row r="1627" spans="1:20" ht="15.75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/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64800</v>
      </c>
      <c r="S1627" s="66"/>
    </row>
    <row r="1628" spans="1:20" ht="15.75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/>
      <c r="M1628" s="194">
        <f>IF(J1628=0,0,(K1628)/J1628)</f>
        <v>135</v>
      </c>
      <c r="N1628" s="242">
        <f t="shared" si="1646"/>
        <v>135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64800</v>
      </c>
      <c r="S1628" s="66"/>
    </row>
    <row r="1629" spans="1:20" ht="15.75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/>
      <c r="M1629" s="250">
        <f t="shared" ref="M1629:M1630" si="1651">IF(J1629=0,0,(K1629)/J1629)</f>
        <v>135</v>
      </c>
      <c r="N1629" s="251">
        <f t="shared" si="1646"/>
        <v>135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64800</v>
      </c>
      <c r="S1629" s="66"/>
    </row>
    <row r="1630" spans="1:20" ht="15.75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9</v>
      </c>
      <c r="J1630" s="183">
        <v>16</v>
      </c>
      <c r="K1630" s="183">
        <v>2160</v>
      </c>
      <c r="L1630" s="184"/>
      <c r="M1630" s="185">
        <f t="shared" si="1651"/>
        <v>135</v>
      </c>
      <c r="N1630" s="256">
        <f>IF(J1630=0,0,(K1630-L1630)/J1630)</f>
        <v>135</v>
      </c>
      <c r="O1630" s="183"/>
      <c r="P1630" s="167">
        <f>COUNTA(C1630:C1659)</f>
        <v>30</v>
      </c>
      <c r="Q1630" s="167">
        <v>2</v>
      </c>
      <c r="R1630" s="167">
        <f>SUM(K1630:K1659)</f>
        <v>64800</v>
      </c>
      <c r="S1630" s="413">
        <f>SUM(L1630:L1659)</f>
        <v>0</v>
      </c>
      <c r="T1630" s="232"/>
    </row>
    <row r="1631" spans="1:20" ht="15.75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46</v>
      </c>
      <c r="J1631" s="183">
        <v>16</v>
      </c>
      <c r="K1631" s="183">
        <v>2160</v>
      </c>
      <c r="L1631" s="184"/>
      <c r="M1631" s="185">
        <f>IF(J1631=0,0,(K1631)/J1631)</f>
        <v>135</v>
      </c>
      <c r="N1631" s="256">
        <f t="shared" ref="N1631" si="1652">IF(J1631=0,0,(K1631-L1631)/J1631)</f>
        <v>135</v>
      </c>
      <c r="O1631" s="183"/>
      <c r="P1631" s="167">
        <f>P1630</f>
        <v>30</v>
      </c>
      <c r="Q1631" s="167">
        <f>Q1630</f>
        <v>2</v>
      </c>
      <c r="R1631" s="167">
        <f>R1630</f>
        <v>64800</v>
      </c>
      <c r="S1631" s="142" t="s">
        <v>744</v>
      </c>
    </row>
    <row r="1632" spans="1:20" ht="15.75">
      <c r="A1632" s="280">
        <f>A1630</f>
        <v>43115</v>
      </c>
      <c r="B1632" s="167">
        <f t="shared" ref="B1632:B1659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:H1659" si="1654">H1631</f>
        <v>58</v>
      </c>
      <c r="I1632" s="141">
        <v>17</v>
      </c>
      <c r="J1632" s="183">
        <v>16</v>
      </c>
      <c r="K1632" s="183">
        <v>2160</v>
      </c>
      <c r="L1632" s="184"/>
      <c r="M1632" s="185">
        <f>IF(J1632=0,0,(K1632)/J1632)</f>
        <v>135</v>
      </c>
      <c r="N1632" s="256">
        <f>IF(J1632=0,0,(K1632-L1632)/J1632)</f>
        <v>135</v>
      </c>
      <c r="O1632" s="183"/>
      <c r="P1632" s="167">
        <f t="shared" ref="P1632:R1647" si="1655">P1631</f>
        <v>30</v>
      </c>
      <c r="Q1632" s="167">
        <f t="shared" si="1655"/>
        <v>2</v>
      </c>
      <c r="R1632" s="167">
        <f t="shared" si="1655"/>
        <v>64800</v>
      </c>
      <c r="S1632" s="185">
        <f>AVERAGE(M1630:M1659)</f>
        <v>135</v>
      </c>
      <c r="T1632" s="232"/>
    </row>
    <row r="1633" spans="1:19" ht="15.75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 t="shared" si="1654"/>
        <v>58</v>
      </c>
      <c r="I1633" s="141">
        <v>29</v>
      </c>
      <c r="J1633" s="183">
        <v>16</v>
      </c>
      <c r="K1633" s="183">
        <v>2160</v>
      </c>
      <c r="L1633" s="184"/>
      <c r="M1633" s="185">
        <f t="shared" ref="M1633" si="1656">IF(J1633=0,0,(K1633)/J1633)</f>
        <v>135</v>
      </c>
      <c r="N1633" s="256">
        <f>IF(J1633=0,0,(K1633-L1633)/J1633)</f>
        <v>135</v>
      </c>
      <c r="O1633" s="183"/>
      <c r="P1633" s="167">
        <f t="shared" si="1655"/>
        <v>30</v>
      </c>
      <c r="Q1633" s="167">
        <f t="shared" si="1655"/>
        <v>2</v>
      </c>
      <c r="R1633" s="167">
        <f t="shared" si="1655"/>
        <v>64800</v>
      </c>
      <c r="S1633" s="142" t="s">
        <v>760</v>
      </c>
    </row>
    <row r="1634" spans="1:19" ht="15.75">
      <c r="A1634" s="280">
        <f t="shared" ref="A1634:A1659" si="1657">A1633</f>
        <v>43115</v>
      </c>
      <c r="B1634" s="167">
        <f t="shared" si="1653"/>
        <v>5</v>
      </c>
      <c r="C1634" s="142" t="s">
        <v>612</v>
      </c>
      <c r="D1634" s="142" t="s">
        <v>612</v>
      </c>
      <c r="E1634" s="142"/>
      <c r="F1634" s="170">
        <v>110</v>
      </c>
      <c r="G1634" s="142" t="s">
        <v>670</v>
      </c>
      <c r="H1634" s="167">
        <f t="shared" si="1654"/>
        <v>58</v>
      </c>
      <c r="I1634" s="141">
        <v>22</v>
      </c>
      <c r="J1634" s="183">
        <v>16</v>
      </c>
      <c r="K1634" s="183">
        <v>2160</v>
      </c>
      <c r="L1634" s="184"/>
      <c r="M1634" s="185">
        <f>IF(J1634=0,0,(K1634)/J1634)</f>
        <v>135</v>
      </c>
      <c r="N1634" s="256">
        <f>IF(J1634=0,0,(K1634-L1634)/J1634)</f>
        <v>135</v>
      </c>
      <c r="O1634" s="183"/>
      <c r="P1634" s="167">
        <f t="shared" si="1655"/>
        <v>30</v>
      </c>
      <c r="Q1634" s="167">
        <f t="shared" si="1655"/>
        <v>2</v>
      </c>
      <c r="R1634" s="167">
        <f t="shared" si="1655"/>
        <v>64800</v>
      </c>
      <c r="S1634" s="185">
        <f>AVERAGE(F1630:F1659)</f>
        <v>94.433333333333337</v>
      </c>
    </row>
    <row r="1635" spans="1:19" ht="15.75">
      <c r="A1635" s="280">
        <f t="shared" si="1657"/>
        <v>43115</v>
      </c>
      <c r="B1635" s="167">
        <f t="shared" si="1653"/>
        <v>6</v>
      </c>
      <c r="C1635" s="142" t="s">
        <v>985</v>
      </c>
      <c r="D1635" s="142"/>
      <c r="E1635" s="142"/>
      <c r="F1635" s="170">
        <v>105</v>
      </c>
      <c r="G1635" s="142" t="s">
        <v>670</v>
      </c>
      <c r="H1635" s="167">
        <f t="shared" si="1654"/>
        <v>58</v>
      </c>
      <c r="I1635" s="265">
        <v>6</v>
      </c>
      <c r="J1635" s="183">
        <v>16</v>
      </c>
      <c r="K1635" s="183">
        <v>2160</v>
      </c>
      <c r="L1635" s="184"/>
      <c r="M1635" s="268">
        <f t="shared" ref="M1635:M1636" si="1658">IF(J1635=0,0,(K1635)/J1635)</f>
        <v>135</v>
      </c>
      <c r="N1635" s="269">
        <f t="shared" ref="N1635:N1636" si="1659">IF(J1635=0,0,(K1635-L1635)/J1635)</f>
        <v>135</v>
      </c>
      <c r="O1635" s="183"/>
      <c r="P1635" s="167">
        <f t="shared" si="1655"/>
        <v>30</v>
      </c>
      <c r="Q1635" s="167">
        <f t="shared" si="1655"/>
        <v>2</v>
      </c>
      <c r="R1635" s="167">
        <f t="shared" si="1655"/>
        <v>64800</v>
      </c>
      <c r="S1635" s="142" t="s">
        <v>791</v>
      </c>
    </row>
    <row r="1636" spans="1:19" ht="15.75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4"/>
        <v>58</v>
      </c>
      <c r="I1636" s="141">
        <v>29</v>
      </c>
      <c r="J1636" s="183">
        <v>16</v>
      </c>
      <c r="K1636" s="183">
        <v>2160</v>
      </c>
      <c r="L1636" s="184"/>
      <c r="M1636" s="185">
        <f t="shared" si="1658"/>
        <v>135</v>
      </c>
      <c r="N1636" s="256">
        <f t="shared" si="1659"/>
        <v>135</v>
      </c>
      <c r="O1636" s="183"/>
      <c r="P1636" s="167">
        <f t="shared" si="1655"/>
        <v>30</v>
      </c>
      <c r="Q1636" s="167">
        <f t="shared" si="1655"/>
        <v>2</v>
      </c>
      <c r="R1636" s="167">
        <f t="shared" si="1655"/>
        <v>64800</v>
      </c>
      <c r="S1636" s="185">
        <f>S1632*P1630*16</f>
        <v>64800</v>
      </c>
    </row>
    <row r="1637" spans="1:19" ht="15.75">
      <c r="A1637" s="280">
        <f t="shared" si="1657"/>
        <v>43115</v>
      </c>
      <c r="B1637" s="167">
        <f t="shared" si="1653"/>
        <v>8</v>
      </c>
      <c r="C1637" s="142" t="s">
        <v>967</v>
      </c>
      <c r="D1637" s="142" t="s">
        <v>967</v>
      </c>
      <c r="E1637" s="142" t="s">
        <v>545</v>
      </c>
      <c r="F1637" s="168">
        <v>103</v>
      </c>
      <c r="G1637" s="142" t="s">
        <v>670</v>
      </c>
      <c r="H1637" s="167">
        <f t="shared" si="1654"/>
        <v>58</v>
      </c>
      <c r="I1637" s="141">
        <v>9</v>
      </c>
      <c r="J1637" s="183">
        <v>16</v>
      </c>
      <c r="K1637" s="183">
        <v>2160</v>
      </c>
      <c r="L1637" s="184"/>
      <c r="M1637" s="185">
        <f>IF(J1637=0,0,(K1637)/J1637)</f>
        <v>135</v>
      </c>
      <c r="N1637" s="256">
        <f>IF(J1637=0,0,(K1637-L1637)/J1637)</f>
        <v>135</v>
      </c>
      <c r="O1637" s="183"/>
      <c r="P1637" s="167">
        <f t="shared" si="1655"/>
        <v>30</v>
      </c>
      <c r="Q1637" s="167">
        <f t="shared" si="1655"/>
        <v>2</v>
      </c>
      <c r="R1637" s="167">
        <f t="shared" si="1655"/>
        <v>64800</v>
      </c>
      <c r="S1637" s="142" t="s">
        <v>771</v>
      </c>
    </row>
    <row r="1638" spans="1:19" ht="15.75">
      <c r="A1638" s="280">
        <f t="shared" si="1657"/>
        <v>43115</v>
      </c>
      <c r="B1638" s="167">
        <f t="shared" si="1653"/>
        <v>9</v>
      </c>
      <c r="C1638" s="142" t="s">
        <v>597</v>
      </c>
      <c r="D1638" s="142" t="s">
        <v>618</v>
      </c>
      <c r="E1638" s="142" t="s">
        <v>545</v>
      </c>
      <c r="F1638" s="259">
        <v>101</v>
      </c>
      <c r="G1638" s="142" t="s">
        <v>670</v>
      </c>
      <c r="H1638" s="167">
        <f t="shared" si="1654"/>
        <v>58</v>
      </c>
      <c r="I1638" s="141">
        <v>56</v>
      </c>
      <c r="J1638" s="183">
        <v>16</v>
      </c>
      <c r="K1638" s="183">
        <v>2160</v>
      </c>
      <c r="L1638" s="184"/>
      <c r="M1638" s="185">
        <f t="shared" ref="M1638:M1639" si="1660">IF(J1638=0,0,(K1638)/J1638)</f>
        <v>135</v>
      </c>
      <c r="N1638" s="256">
        <f t="shared" ref="N1638:N1639" si="1661">IF(J1638=0,0,(K1638-L1638)/J1638)</f>
        <v>135</v>
      </c>
      <c r="O1638" s="183"/>
      <c r="P1638" s="167">
        <f t="shared" si="1655"/>
        <v>30</v>
      </c>
      <c r="Q1638" s="167">
        <f t="shared" si="1655"/>
        <v>2</v>
      </c>
      <c r="R1638" s="167">
        <f t="shared" si="1655"/>
        <v>64800</v>
      </c>
      <c r="S1638" s="185">
        <f>AVERAGE(I1630:I1659)</f>
        <v>22.733333333333334</v>
      </c>
    </row>
    <row r="1639" spans="1:19" ht="15.75">
      <c r="A1639" s="280">
        <f t="shared" si="1657"/>
        <v>43115</v>
      </c>
      <c r="B1639" s="167">
        <f t="shared" si="1653"/>
        <v>10</v>
      </c>
      <c r="C1639" s="142" t="s">
        <v>36</v>
      </c>
      <c r="D1639" s="142" t="s">
        <v>816</v>
      </c>
      <c r="E1639" s="142" t="s">
        <v>817</v>
      </c>
      <c r="F1639" s="170">
        <v>101</v>
      </c>
      <c r="G1639" s="142" t="s">
        <v>670</v>
      </c>
      <c r="H1639" s="167">
        <f t="shared" si="1654"/>
        <v>58</v>
      </c>
      <c r="I1639" s="141">
        <v>56</v>
      </c>
      <c r="J1639" s="183">
        <v>16</v>
      </c>
      <c r="K1639" s="183">
        <v>2160</v>
      </c>
      <c r="L1639" s="184"/>
      <c r="M1639" s="185">
        <f t="shared" si="1660"/>
        <v>135</v>
      </c>
      <c r="N1639" s="256">
        <f t="shared" si="1661"/>
        <v>135</v>
      </c>
      <c r="O1639" s="183"/>
      <c r="P1639" s="167">
        <f t="shared" si="1655"/>
        <v>30</v>
      </c>
      <c r="Q1639" s="167">
        <f t="shared" si="1655"/>
        <v>2</v>
      </c>
      <c r="R1639" s="167">
        <f t="shared" si="1655"/>
        <v>64800</v>
      </c>
      <c r="S1639" s="142"/>
    </row>
    <row r="1640" spans="1:19" ht="15.75">
      <c r="A1640" s="280">
        <f t="shared" si="1657"/>
        <v>43115</v>
      </c>
      <c r="B1640" s="167">
        <f t="shared" si="1653"/>
        <v>11</v>
      </c>
      <c r="C1640" s="142" t="s">
        <v>629</v>
      </c>
      <c r="D1640" s="142" t="s">
        <v>629</v>
      </c>
      <c r="E1640" s="146" t="s">
        <v>959</v>
      </c>
      <c r="F1640" s="170">
        <v>100</v>
      </c>
      <c r="G1640" s="142" t="s">
        <v>670</v>
      </c>
      <c r="H1640" s="167">
        <f t="shared" si="1654"/>
        <v>58</v>
      </c>
      <c r="I1640" s="141">
        <v>20</v>
      </c>
      <c r="J1640" s="183">
        <v>16</v>
      </c>
      <c r="K1640" s="183">
        <v>2160</v>
      </c>
      <c r="L1640" s="184"/>
      <c r="M1640" s="185">
        <f>IF(J1640=0,0,(K1640)/J1640)</f>
        <v>135</v>
      </c>
      <c r="N1640" s="256">
        <f>IF(J1640=0,0,(K1640-L1640)/J1640)</f>
        <v>135</v>
      </c>
      <c r="O1640" s="183"/>
      <c r="P1640" s="167">
        <f t="shared" si="1655"/>
        <v>30</v>
      </c>
      <c r="Q1640" s="167">
        <f t="shared" si="1655"/>
        <v>2</v>
      </c>
      <c r="R1640" s="167">
        <f t="shared" si="1655"/>
        <v>64800</v>
      </c>
      <c r="S1640" s="142"/>
    </row>
    <row r="1641" spans="1:19" ht="15.75">
      <c r="A1641" s="280">
        <f t="shared" si="1657"/>
        <v>43115</v>
      </c>
      <c r="B1641" s="167">
        <f t="shared" si="1653"/>
        <v>12</v>
      </c>
      <c r="C1641" s="142" t="s">
        <v>924</v>
      </c>
      <c r="D1641" s="142" t="s">
        <v>924</v>
      </c>
      <c r="E1641" s="142" t="s">
        <v>545</v>
      </c>
      <c r="F1641" s="168">
        <v>97</v>
      </c>
      <c r="G1641" s="142" t="s">
        <v>670</v>
      </c>
      <c r="H1641" s="167">
        <f t="shared" si="1654"/>
        <v>58</v>
      </c>
      <c r="I1641" s="141">
        <v>20</v>
      </c>
      <c r="J1641" s="183">
        <v>16</v>
      </c>
      <c r="K1641" s="183">
        <v>2160</v>
      </c>
      <c r="L1641" s="184"/>
      <c r="M1641" s="185">
        <f>IF(J1641=0,0,(K1641)/J1641)</f>
        <v>135</v>
      </c>
      <c r="N1641" s="256">
        <f>IF(J1641=0,0,(K1641-L1641)/J1641)</f>
        <v>135</v>
      </c>
      <c r="O1641" s="183"/>
      <c r="P1641" s="167">
        <f t="shared" si="1655"/>
        <v>30</v>
      </c>
      <c r="Q1641" s="167">
        <f t="shared" si="1655"/>
        <v>2</v>
      </c>
      <c r="R1641" s="167">
        <f t="shared" si="1655"/>
        <v>64800</v>
      </c>
      <c r="S1641" s="142"/>
    </row>
    <row r="1642" spans="1:19" ht="15.75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4"/>
        <v>58</v>
      </c>
      <c r="I1642" s="141">
        <v>32</v>
      </c>
      <c r="J1642" s="183">
        <v>16</v>
      </c>
      <c r="K1642" s="183">
        <v>2160</v>
      </c>
      <c r="L1642" s="184"/>
      <c r="M1642" s="185">
        <f t="shared" ref="M1642:M1643" si="1662">IF(J1642=0,0,(K1642)/J1642)</f>
        <v>135</v>
      </c>
      <c r="N1642" s="256">
        <f t="shared" ref="N1642:N1643" si="1663">IF(J1642=0,0,(K1642-L1642)/J1642)</f>
        <v>135</v>
      </c>
      <c r="O1642" s="183"/>
      <c r="P1642" s="167">
        <f t="shared" si="1655"/>
        <v>30</v>
      </c>
      <c r="Q1642" s="167">
        <f t="shared" si="1655"/>
        <v>2</v>
      </c>
      <c r="R1642" s="167">
        <f t="shared" si="1655"/>
        <v>64800</v>
      </c>
      <c r="S1642" s="142"/>
    </row>
    <row r="1643" spans="1:19" ht="15.75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4"/>
        <v>58</v>
      </c>
      <c r="I1643" s="265">
        <v>6</v>
      </c>
      <c r="J1643" s="183">
        <v>16</v>
      </c>
      <c r="K1643" s="183">
        <v>2160</v>
      </c>
      <c r="L1643" s="184"/>
      <c r="M1643" s="268">
        <f t="shared" si="1662"/>
        <v>135</v>
      </c>
      <c r="N1643" s="269">
        <f t="shared" si="1663"/>
        <v>135</v>
      </c>
      <c r="O1643" s="183"/>
      <c r="P1643" s="167">
        <f t="shared" si="1655"/>
        <v>30</v>
      </c>
      <c r="Q1643" s="167">
        <f t="shared" si="1655"/>
        <v>2</v>
      </c>
      <c r="R1643" s="167">
        <f t="shared" si="1655"/>
        <v>64800</v>
      </c>
      <c r="S1643" s="142"/>
    </row>
    <row r="1644" spans="1:19" ht="15.75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4"/>
        <v>58</v>
      </c>
      <c r="I1644" s="265">
        <v>6</v>
      </c>
      <c r="J1644" s="183">
        <v>16</v>
      </c>
      <c r="K1644" s="183">
        <v>2160</v>
      </c>
      <c r="L1644" s="184"/>
      <c r="M1644" s="268">
        <f>IF(J1644=0,0,(K1644)/J1644)</f>
        <v>135</v>
      </c>
      <c r="N1644" s="269">
        <f>IF(J1644=0,0,(K1644-L1644)/J1644)</f>
        <v>135</v>
      </c>
      <c r="O1644" s="183"/>
      <c r="P1644" s="167">
        <f t="shared" si="1655"/>
        <v>30</v>
      </c>
      <c r="Q1644" s="167">
        <f t="shared" si="1655"/>
        <v>2</v>
      </c>
      <c r="R1644" s="167">
        <f t="shared" si="1655"/>
        <v>64800</v>
      </c>
      <c r="S1644" s="142"/>
    </row>
    <row r="1645" spans="1:19" ht="15.75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4"/>
        <v>58</v>
      </c>
      <c r="I1645" s="141">
        <v>51</v>
      </c>
      <c r="J1645" s="183">
        <v>16</v>
      </c>
      <c r="K1645" s="183">
        <v>2160</v>
      </c>
      <c r="L1645" s="184"/>
      <c r="M1645" s="185">
        <f t="shared" ref="M1645:M1650" si="1664">IF(J1645=0,0,(K1645)/J1645)</f>
        <v>135</v>
      </c>
      <c r="N1645" s="256">
        <f t="shared" ref="N1645:N1650" si="1665">IF(J1645=0,0,(K1645-L1645)/J1645)</f>
        <v>135</v>
      </c>
      <c r="O1645" s="183"/>
      <c r="P1645" s="167">
        <f t="shared" si="1655"/>
        <v>30</v>
      </c>
      <c r="Q1645" s="167">
        <f t="shared" si="1655"/>
        <v>2</v>
      </c>
      <c r="R1645" s="167">
        <f t="shared" si="1655"/>
        <v>64800</v>
      </c>
      <c r="S1645" s="142"/>
    </row>
    <row r="1646" spans="1:19" ht="15.75">
      <c r="A1646" s="280">
        <f t="shared" si="1657"/>
        <v>43115</v>
      </c>
      <c r="B1646" s="167">
        <f t="shared" si="1653"/>
        <v>17</v>
      </c>
      <c r="C1646" s="438" t="s">
        <v>1001</v>
      </c>
      <c r="D1646" s="438" t="s">
        <v>1001</v>
      </c>
      <c r="E1646" s="438"/>
      <c r="F1646" s="168">
        <v>93</v>
      </c>
      <c r="G1646" s="142" t="s">
        <v>670</v>
      </c>
      <c r="H1646" s="167">
        <f t="shared" si="1654"/>
        <v>58</v>
      </c>
      <c r="I1646" s="141">
        <v>1</v>
      </c>
      <c r="J1646" s="183">
        <v>16</v>
      </c>
      <c r="K1646" s="183">
        <v>2160</v>
      </c>
      <c r="L1646" s="184"/>
      <c r="M1646" s="185">
        <f t="shared" si="1664"/>
        <v>135</v>
      </c>
      <c r="N1646" s="256">
        <f t="shared" si="1665"/>
        <v>135</v>
      </c>
      <c r="O1646" s="183"/>
      <c r="P1646" s="167">
        <f t="shared" si="1655"/>
        <v>30</v>
      </c>
      <c r="Q1646" s="167">
        <f t="shared" si="1655"/>
        <v>2</v>
      </c>
      <c r="R1646" s="167">
        <f t="shared" si="1655"/>
        <v>64800</v>
      </c>
      <c r="S1646" s="142"/>
    </row>
    <row r="1647" spans="1:19" ht="15.75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4"/>
        <v>58</v>
      </c>
      <c r="I1647" s="265">
        <v>39</v>
      </c>
      <c r="J1647" s="183">
        <v>16</v>
      </c>
      <c r="K1647" s="183">
        <v>2160</v>
      </c>
      <c r="L1647" s="184"/>
      <c r="M1647" s="268">
        <f t="shared" si="1664"/>
        <v>135</v>
      </c>
      <c r="N1647" s="269">
        <f t="shared" si="1665"/>
        <v>135</v>
      </c>
      <c r="O1647" s="183"/>
      <c r="P1647" s="167">
        <f t="shared" si="1655"/>
        <v>30</v>
      </c>
      <c r="Q1647" s="167">
        <f t="shared" si="1655"/>
        <v>2</v>
      </c>
      <c r="R1647" s="167">
        <f t="shared" si="1655"/>
        <v>64800</v>
      </c>
      <c r="S1647" s="142"/>
    </row>
    <row r="1648" spans="1:19" ht="15.75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4"/>
        <v>58</v>
      </c>
      <c r="I1648" s="265">
        <v>29</v>
      </c>
      <c r="J1648" s="183">
        <v>16</v>
      </c>
      <c r="K1648" s="183">
        <v>2160</v>
      </c>
      <c r="L1648" s="184"/>
      <c r="M1648" s="268">
        <f t="shared" si="1664"/>
        <v>135</v>
      </c>
      <c r="N1648" s="269">
        <f t="shared" si="1665"/>
        <v>135</v>
      </c>
      <c r="O1648" s="183"/>
      <c r="P1648" s="167">
        <f t="shared" ref="P1648:R1659" si="1666">P1647</f>
        <v>30</v>
      </c>
      <c r="Q1648" s="167">
        <f t="shared" si="1666"/>
        <v>2</v>
      </c>
      <c r="R1648" s="167">
        <f t="shared" si="1666"/>
        <v>64800</v>
      </c>
      <c r="S1648" s="142"/>
    </row>
    <row r="1649" spans="1:19" ht="15.75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4"/>
        <v>58</v>
      </c>
      <c r="I1649" s="265">
        <v>7</v>
      </c>
      <c r="J1649" s="183">
        <v>16</v>
      </c>
      <c r="K1649" s="183">
        <v>2160</v>
      </c>
      <c r="L1649" s="184"/>
      <c r="M1649" s="268">
        <f t="shared" si="1664"/>
        <v>135</v>
      </c>
      <c r="N1649" s="269">
        <f t="shared" si="1665"/>
        <v>135</v>
      </c>
      <c r="O1649" s="183"/>
      <c r="P1649" s="167">
        <f t="shared" si="1666"/>
        <v>30</v>
      </c>
      <c r="Q1649" s="167">
        <f t="shared" si="1666"/>
        <v>2</v>
      </c>
      <c r="R1649" s="167">
        <f t="shared" si="1666"/>
        <v>64800</v>
      </c>
      <c r="S1649" s="142"/>
    </row>
    <row r="1650" spans="1:19" ht="15.75">
      <c r="A1650" s="280">
        <f t="shared" si="1657"/>
        <v>43115</v>
      </c>
      <c r="B1650" s="167">
        <f t="shared" si="1653"/>
        <v>21</v>
      </c>
      <c r="C1650" s="401" t="s">
        <v>976</v>
      </c>
      <c r="D1650" s="142"/>
      <c r="E1650" s="142" t="s">
        <v>545</v>
      </c>
      <c r="F1650" s="362">
        <v>85</v>
      </c>
      <c r="G1650" s="142" t="s">
        <v>343</v>
      </c>
      <c r="H1650" s="167">
        <f t="shared" si="1654"/>
        <v>58</v>
      </c>
      <c r="I1650" s="265">
        <v>18</v>
      </c>
      <c r="J1650" s="183">
        <v>16</v>
      </c>
      <c r="K1650" s="183">
        <v>2160</v>
      </c>
      <c r="L1650" s="184"/>
      <c r="M1650" s="268">
        <f t="shared" si="1664"/>
        <v>135</v>
      </c>
      <c r="N1650" s="269">
        <f t="shared" si="1665"/>
        <v>135</v>
      </c>
      <c r="O1650" s="183"/>
      <c r="P1650" s="167">
        <f t="shared" si="1666"/>
        <v>30</v>
      </c>
      <c r="Q1650" s="167">
        <f t="shared" si="1666"/>
        <v>2</v>
      </c>
      <c r="R1650" s="167">
        <f t="shared" si="1666"/>
        <v>64800</v>
      </c>
      <c r="S1650" s="142"/>
    </row>
    <row r="1651" spans="1:19" ht="15.75">
      <c r="A1651" s="280">
        <f t="shared" si="1657"/>
        <v>43115</v>
      </c>
      <c r="B1651" s="167">
        <f t="shared" si="1653"/>
        <v>22</v>
      </c>
      <c r="C1651" s="401" t="s">
        <v>992</v>
      </c>
      <c r="D1651" s="142"/>
      <c r="E1651" s="142"/>
      <c r="F1651" s="362">
        <v>79</v>
      </c>
      <c r="G1651" s="142" t="s">
        <v>670</v>
      </c>
      <c r="H1651" s="167">
        <f t="shared" si="1654"/>
        <v>58</v>
      </c>
      <c r="I1651" s="265">
        <v>5</v>
      </c>
      <c r="J1651" s="183">
        <v>16</v>
      </c>
      <c r="K1651" s="183">
        <v>2160</v>
      </c>
      <c r="L1651" s="184"/>
      <c r="M1651" s="268">
        <f>IF(J1651=0,0,(K1651)/J1651)</f>
        <v>135</v>
      </c>
      <c r="N1651" s="269">
        <f>IF(J1651=0,0,(K1651-L1651)/J1651)</f>
        <v>135</v>
      </c>
      <c r="O1651" s="183"/>
      <c r="P1651" s="167">
        <f t="shared" si="1666"/>
        <v>30</v>
      </c>
      <c r="Q1651" s="167">
        <f t="shared" si="1666"/>
        <v>2</v>
      </c>
      <c r="R1651" s="167">
        <f t="shared" si="1666"/>
        <v>64800</v>
      </c>
      <c r="S1651" s="142"/>
    </row>
    <row r="1652" spans="1:19" ht="15.75">
      <c r="A1652" s="280">
        <f t="shared" si="1657"/>
        <v>43115</v>
      </c>
      <c r="B1652" s="167">
        <f t="shared" si="1653"/>
        <v>23</v>
      </c>
      <c r="C1652" s="401" t="s">
        <v>963</v>
      </c>
      <c r="D1652" s="142"/>
      <c r="E1652" s="142"/>
      <c r="F1652" s="362">
        <v>79</v>
      </c>
      <c r="G1652" s="142" t="s">
        <v>670</v>
      </c>
      <c r="H1652" s="167">
        <f t="shared" si="1654"/>
        <v>58</v>
      </c>
      <c r="I1652" s="265">
        <v>12</v>
      </c>
      <c r="J1652" s="183">
        <v>16</v>
      </c>
      <c r="K1652" s="183">
        <v>2160</v>
      </c>
      <c r="L1652" s="184"/>
      <c r="M1652" s="268">
        <f t="shared" ref="M1652:M1657" si="1667">IF(J1652=0,0,(K1652)/J1652)</f>
        <v>135</v>
      </c>
      <c r="N1652" s="269">
        <f t="shared" ref="N1652:N1659" si="1668">IF(J1652=0,0,(K1652-L1652)/J1652)</f>
        <v>135</v>
      </c>
      <c r="O1652" s="183"/>
      <c r="P1652" s="167">
        <f t="shared" si="1666"/>
        <v>30</v>
      </c>
      <c r="Q1652" s="167">
        <f t="shared" si="1666"/>
        <v>2</v>
      </c>
      <c r="R1652" s="167">
        <f t="shared" si="1666"/>
        <v>64800</v>
      </c>
      <c r="S1652" s="142"/>
    </row>
    <row r="1653" spans="1:19" ht="15.75">
      <c r="A1653" s="280">
        <f t="shared" si="1657"/>
        <v>43115</v>
      </c>
      <c r="B1653" s="167">
        <f t="shared" si="1653"/>
        <v>24</v>
      </c>
      <c r="C1653" s="401" t="s">
        <v>614</v>
      </c>
      <c r="D1653" s="142" t="s">
        <v>929</v>
      </c>
      <c r="E1653" s="142" t="s">
        <v>545</v>
      </c>
      <c r="F1653" s="168">
        <v>76</v>
      </c>
      <c r="G1653" s="142" t="s">
        <v>670</v>
      </c>
      <c r="H1653" s="167">
        <f t="shared" si="1654"/>
        <v>58</v>
      </c>
      <c r="I1653" s="141">
        <v>53</v>
      </c>
      <c r="J1653" s="183">
        <v>16</v>
      </c>
      <c r="K1653" s="183">
        <v>2160</v>
      </c>
      <c r="L1653" s="184"/>
      <c r="M1653" s="185">
        <f t="shared" si="1667"/>
        <v>135</v>
      </c>
      <c r="N1653" s="256">
        <f t="shared" si="1668"/>
        <v>135</v>
      </c>
      <c r="O1653" s="183"/>
      <c r="P1653" s="167">
        <f t="shared" si="1666"/>
        <v>30</v>
      </c>
      <c r="Q1653" s="167">
        <f t="shared" si="1666"/>
        <v>2</v>
      </c>
      <c r="R1653" s="167">
        <f t="shared" si="1666"/>
        <v>64800</v>
      </c>
      <c r="S1653" s="142"/>
    </row>
    <row r="1654" spans="1:19" ht="15.75">
      <c r="A1654" s="280">
        <f t="shared" si="1657"/>
        <v>43115</v>
      </c>
      <c r="B1654" s="167">
        <f t="shared" si="1653"/>
        <v>25</v>
      </c>
      <c r="C1654" s="438" t="s">
        <v>1002</v>
      </c>
      <c r="D1654" s="438" t="s">
        <v>1002</v>
      </c>
      <c r="E1654" s="438"/>
      <c r="F1654" s="168">
        <v>75</v>
      </c>
      <c r="G1654" s="401" t="s">
        <v>535</v>
      </c>
      <c r="H1654" s="167">
        <f t="shared" si="1654"/>
        <v>58</v>
      </c>
      <c r="I1654" s="141">
        <v>1</v>
      </c>
      <c r="J1654" s="183">
        <v>16</v>
      </c>
      <c r="K1654" s="183">
        <v>2160</v>
      </c>
      <c r="L1654" s="184"/>
      <c r="M1654" s="185">
        <f t="shared" si="1667"/>
        <v>135</v>
      </c>
      <c r="N1654" s="256">
        <f t="shared" si="1668"/>
        <v>135</v>
      </c>
      <c r="O1654" s="183"/>
      <c r="P1654" s="167">
        <f t="shared" si="1666"/>
        <v>30</v>
      </c>
      <c r="Q1654" s="167">
        <f t="shared" si="1666"/>
        <v>2</v>
      </c>
      <c r="R1654" s="167">
        <f t="shared" si="1666"/>
        <v>64800</v>
      </c>
      <c r="S1654" s="142"/>
    </row>
    <row r="1655" spans="1:19" ht="15.75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4"/>
        <v>58</v>
      </c>
      <c r="I1655" s="265">
        <v>54</v>
      </c>
      <c r="J1655" s="183">
        <v>16</v>
      </c>
      <c r="K1655" s="183">
        <v>2160</v>
      </c>
      <c r="L1655" s="184"/>
      <c r="M1655" s="268">
        <f t="shared" si="1667"/>
        <v>135</v>
      </c>
      <c r="N1655" s="269">
        <f t="shared" si="1668"/>
        <v>135</v>
      </c>
      <c r="O1655" s="266"/>
      <c r="P1655" s="167">
        <f t="shared" si="1666"/>
        <v>30</v>
      </c>
      <c r="Q1655" s="167">
        <f t="shared" si="1666"/>
        <v>2</v>
      </c>
      <c r="R1655" s="167">
        <f t="shared" si="1666"/>
        <v>64800</v>
      </c>
      <c r="S1655" s="142"/>
    </row>
    <row r="1656" spans="1:19" ht="15.75">
      <c r="A1656" s="280">
        <f t="shared" si="1657"/>
        <v>43115</v>
      </c>
      <c r="B1656" s="167">
        <f t="shared" si="1653"/>
        <v>27</v>
      </c>
      <c r="C1656" s="439" t="s">
        <v>1004</v>
      </c>
      <c r="D1656" s="154" t="s">
        <v>1004</v>
      </c>
      <c r="E1656" s="154"/>
      <c r="F1656" s="168">
        <v>74</v>
      </c>
      <c r="G1656" s="401" t="s">
        <v>535</v>
      </c>
      <c r="H1656" s="167">
        <f t="shared" si="1654"/>
        <v>58</v>
      </c>
      <c r="I1656" s="141">
        <v>1</v>
      </c>
      <c r="J1656" s="183">
        <v>16</v>
      </c>
      <c r="K1656" s="183">
        <v>2160</v>
      </c>
      <c r="L1656" s="184"/>
      <c r="M1656" s="185">
        <f t="shared" si="1667"/>
        <v>135</v>
      </c>
      <c r="N1656" s="256">
        <f t="shared" si="1668"/>
        <v>135</v>
      </c>
      <c r="O1656" s="183"/>
      <c r="P1656" s="167">
        <f t="shared" si="1666"/>
        <v>30</v>
      </c>
      <c r="Q1656" s="167">
        <f t="shared" si="1666"/>
        <v>2</v>
      </c>
      <c r="R1656" s="167">
        <f t="shared" si="1666"/>
        <v>64800</v>
      </c>
      <c r="S1656" s="142"/>
    </row>
    <row r="1657" spans="1:19" ht="15.75">
      <c r="A1657" s="280">
        <f t="shared" si="1657"/>
        <v>43115</v>
      </c>
      <c r="B1657" s="167">
        <f t="shared" si="1653"/>
        <v>28</v>
      </c>
      <c r="C1657" s="438" t="s">
        <v>1003</v>
      </c>
      <c r="D1657" s="438" t="s">
        <v>1003</v>
      </c>
      <c r="E1657" s="438"/>
      <c r="F1657" s="168">
        <v>71</v>
      </c>
      <c r="G1657" s="142" t="s">
        <v>343</v>
      </c>
      <c r="H1657" s="167">
        <f t="shared" si="1654"/>
        <v>58</v>
      </c>
      <c r="I1657" s="141">
        <v>1</v>
      </c>
      <c r="J1657" s="183">
        <v>16</v>
      </c>
      <c r="K1657" s="183">
        <v>2160</v>
      </c>
      <c r="L1657" s="184"/>
      <c r="M1657" s="185">
        <f t="shared" si="1667"/>
        <v>135</v>
      </c>
      <c r="N1657" s="256">
        <f t="shared" si="1668"/>
        <v>135</v>
      </c>
      <c r="O1657" s="183"/>
      <c r="P1657" s="167">
        <f t="shared" si="1666"/>
        <v>30</v>
      </c>
      <c r="Q1657" s="167">
        <f t="shared" si="1666"/>
        <v>2</v>
      </c>
      <c r="R1657" s="167">
        <f t="shared" si="1666"/>
        <v>64800</v>
      </c>
      <c r="S1657" s="142"/>
    </row>
    <row r="1658" spans="1:19" ht="15.75">
      <c r="A1658" s="280">
        <f t="shared" si="1657"/>
        <v>43115</v>
      </c>
      <c r="B1658" s="167">
        <f t="shared" si="1653"/>
        <v>29</v>
      </c>
      <c r="C1658" s="401" t="s">
        <v>881</v>
      </c>
      <c r="D1658" s="142" t="s">
        <v>881</v>
      </c>
      <c r="E1658" s="142" t="s">
        <v>545</v>
      </c>
      <c r="F1658" s="262">
        <v>65</v>
      </c>
      <c r="G1658" s="142" t="s">
        <v>343</v>
      </c>
      <c r="H1658" s="167">
        <f t="shared" si="1654"/>
        <v>58</v>
      </c>
      <c r="I1658" s="141">
        <v>24</v>
      </c>
      <c r="J1658" s="183">
        <v>16</v>
      </c>
      <c r="K1658" s="183">
        <v>2160</v>
      </c>
      <c r="L1658" s="184"/>
      <c r="M1658" s="185">
        <f>IF(J1658=0,0,(K1658)/J1658)</f>
        <v>135</v>
      </c>
      <c r="N1658" s="256">
        <f t="shared" si="1668"/>
        <v>135</v>
      </c>
      <c r="O1658" s="183"/>
      <c r="P1658" s="167">
        <f t="shared" si="1666"/>
        <v>30</v>
      </c>
      <c r="Q1658" s="167">
        <f t="shared" si="1666"/>
        <v>2</v>
      </c>
      <c r="R1658" s="167">
        <f t="shared" si="1666"/>
        <v>64800</v>
      </c>
      <c r="S1658" s="142"/>
    </row>
    <row r="1659" spans="1:19" ht="15.75">
      <c r="A1659" s="280">
        <f t="shared" si="1657"/>
        <v>43115</v>
      </c>
      <c r="B1659" s="167">
        <f t="shared" si="1653"/>
        <v>30</v>
      </c>
      <c r="C1659" s="142" t="s">
        <v>932</v>
      </c>
      <c r="D1659" s="142" t="s">
        <v>930</v>
      </c>
      <c r="E1659" s="142" t="s">
        <v>545</v>
      </c>
      <c r="F1659" s="362">
        <v>63</v>
      </c>
      <c r="G1659" s="299" t="s">
        <v>343</v>
      </c>
      <c r="H1659" s="167">
        <f t="shared" si="1654"/>
        <v>58</v>
      </c>
      <c r="I1659" s="265">
        <v>23</v>
      </c>
      <c r="J1659" s="183">
        <v>16</v>
      </c>
      <c r="K1659" s="183">
        <v>2160</v>
      </c>
      <c r="L1659" s="267"/>
      <c r="M1659" s="268">
        <f t="shared" ref="M1659" si="1669">IF(J1659=0,0,(K1659)/J1659)</f>
        <v>135</v>
      </c>
      <c r="N1659" s="269">
        <f t="shared" si="1668"/>
        <v>135</v>
      </c>
      <c r="O1659" s="266"/>
      <c r="P1659" s="167">
        <f t="shared" si="1666"/>
        <v>30</v>
      </c>
      <c r="Q1659" s="167">
        <f t="shared" si="1666"/>
        <v>2</v>
      </c>
      <c r="R1659" s="167">
        <f t="shared" si="1666"/>
        <v>64800</v>
      </c>
      <c r="S1659" s="142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5.7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5.7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5.7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5.7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5.7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5.7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5.7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 ht="15.75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11"/>
  <sheetViews>
    <sheetView workbookViewId="0">
      <selection activeCell="E18" sqref="E18"/>
    </sheetView>
  </sheetViews>
  <sheetFormatPr defaultRowHeight="15"/>
  <sheetData>
    <row r="1" spans="1:4" ht="15.75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>
      <c r="A2" s="327">
        <v>21</v>
      </c>
      <c r="B2" s="310">
        <v>35</v>
      </c>
      <c r="C2" s="327">
        <v>1</v>
      </c>
      <c r="D2" s="310">
        <v>50</v>
      </c>
    </row>
    <row r="3" spans="1:4">
      <c r="A3" s="327">
        <v>22</v>
      </c>
      <c r="B3" s="310">
        <v>40</v>
      </c>
      <c r="C3" s="327">
        <v>2</v>
      </c>
      <c r="D3" s="310">
        <v>38</v>
      </c>
    </row>
    <row r="4" spans="1:4">
      <c r="A4" s="327">
        <v>23</v>
      </c>
      <c r="B4" s="310">
        <v>46</v>
      </c>
      <c r="C4" s="327">
        <v>3</v>
      </c>
      <c r="D4" s="310">
        <v>30</v>
      </c>
    </row>
    <row r="5" spans="1:4">
      <c r="A5" s="327">
        <v>24</v>
      </c>
      <c r="B5" s="310">
        <v>52</v>
      </c>
      <c r="C5" s="327">
        <v>4</v>
      </c>
      <c r="D5" s="310">
        <v>25</v>
      </c>
    </row>
    <row r="6" spans="1:4">
      <c r="A6" s="327">
        <v>25</v>
      </c>
      <c r="B6" s="310">
        <v>59</v>
      </c>
      <c r="C6" s="327">
        <v>5</v>
      </c>
      <c r="D6" s="310">
        <v>20</v>
      </c>
    </row>
    <row r="7" spans="1:4">
      <c r="A7" s="327">
        <v>26</v>
      </c>
      <c r="B7" s="310">
        <v>67</v>
      </c>
      <c r="C7" s="327">
        <v>6</v>
      </c>
      <c r="D7" s="310">
        <v>15</v>
      </c>
    </row>
    <row r="8" spans="1:4">
      <c r="A8" s="327">
        <v>27</v>
      </c>
      <c r="B8" s="310">
        <v>75</v>
      </c>
      <c r="C8" s="327">
        <v>7</v>
      </c>
      <c r="D8" s="310">
        <v>10</v>
      </c>
    </row>
    <row r="9" spans="1:4">
      <c r="A9" s="327">
        <v>28</v>
      </c>
      <c r="B9" s="310">
        <v>83</v>
      </c>
    </row>
    <row r="10" spans="1:4">
      <c r="A10" s="327">
        <v>29</v>
      </c>
      <c r="B10" s="310">
        <v>91</v>
      </c>
    </row>
    <row r="11" spans="1:4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 ht="15.75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 ht="15.75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 ht="15.75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 ht="15.75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 ht="15.75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 ht="15.75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NB10"/>
  <sheetViews>
    <sheetView workbookViewId="0">
      <selection activeCell="K33" sqref="K33"/>
    </sheetView>
  </sheetViews>
  <sheetFormatPr defaultColWidth="9" defaultRowHeight="1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 ht="15.75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 ht="15.75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 ht="15.75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>
      <selection activeCell="F35" sqref="F35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huskywang</cp:lastModifiedBy>
  <dcterms:created xsi:type="dcterms:W3CDTF">2016-11-28T06:00:26Z</dcterms:created>
  <dcterms:modified xsi:type="dcterms:W3CDTF">2018-01-13T05:25:32Z</dcterms:modified>
</cp:coreProperties>
</file>